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  <Override PartName="/xl/embeddings/oleObject_1_5.bin" ContentType="application/vnd.openxmlformats-officedocument.oleObject"/>
  <Override PartName="/xl/embeddings/oleObject_1_6.bin" ContentType="application/vnd.openxmlformats-officedocument.oleObject"/>
  <Override PartName="/xl/embeddings/oleObject_1_7.bin" ContentType="application/vnd.openxmlformats-officedocument.oleObject"/>
  <Override PartName="/xl/embeddings/oleObject_1_8.bin" ContentType="application/vnd.openxmlformats-officedocument.oleObject"/>
  <Override PartName="/xl/embeddings/oleObject_1_9.bin" ContentType="application/vnd.openxmlformats-officedocument.oleObject"/>
  <Override PartName="/xl/embeddings/oleObject_1_10.bin" ContentType="application/vnd.openxmlformats-officedocument.oleObject"/>
  <Override PartName="/xl/embeddings/oleObject_1_11.bin" ContentType="application/vnd.openxmlformats-officedocument.oleObject"/>
  <Override PartName="/xl/embeddings/oleObject_1_12.bin" ContentType="application/vnd.openxmlformats-officedocument.oleObject"/>
  <Override PartName="/xl/embeddings/oleObject_1_13.bin" ContentType="application/vnd.openxmlformats-officedocument.oleObject"/>
  <Override PartName="/xl/embeddings/oleObject_1_14.bin" ContentType="application/vnd.openxmlformats-officedocument.oleObject"/>
  <Override PartName="/xl/embeddings/oleObject_1_15.bin" ContentType="application/vnd.openxmlformats-officedocument.oleObject"/>
  <Override PartName="/xl/embeddings/oleObject_1_16.bin" ContentType="application/vnd.openxmlformats-officedocument.oleObject"/>
  <Override PartName="/xl/embeddings/oleObject_1_17.bin" ContentType="application/vnd.openxmlformats-officedocument.oleObject"/>
  <Override PartName="/xl/embeddings/oleObject_1_18.bin" ContentType="application/vnd.openxmlformats-officedocument.oleObject"/>
  <Override PartName="/xl/embeddings/oleObject_1_19.bin" ContentType="application/vnd.openxmlformats-officedocument.oleObject"/>
  <Override PartName="/xl/embeddings/oleObject_1_20.bin" ContentType="application/vnd.openxmlformats-officedocument.oleObject"/>
  <Override PartName="/xl/embeddings/oleObject_1_21.bin" ContentType="application/vnd.openxmlformats-officedocument.oleObject"/>
  <Override PartName="/xl/embeddings/oleObject_2_0.bin" ContentType="application/vnd.openxmlformats-officedocument.oleObject"/>
  <Override PartName="/xl/embeddings/oleObject_2_1.bin" ContentType="application/vnd.openxmlformats-officedocument.oleObject"/>
  <Override PartName="/xl/embeddings/oleObject_2_2.bin" ContentType="application/vnd.openxmlformats-officedocument.oleObject"/>
  <Override PartName="/xl/embeddings/oleObject_2_3.bin" ContentType="application/vnd.openxmlformats-officedocument.oleObject"/>
  <Override PartName="/xl/embeddings/oleObject_2_4.bin" ContentType="application/vnd.openxmlformats-officedocument.oleObject"/>
  <Override PartName="/xl/embeddings/oleObject_2_5.bin" ContentType="application/vnd.openxmlformats-officedocument.oleObject"/>
  <Override PartName="/xl/embeddings/oleObject_2_6.bin" ContentType="application/vnd.openxmlformats-officedocument.oleObject"/>
  <Override PartName="/xl/embeddings/oleObject_2_7.bin" ContentType="application/vnd.openxmlformats-officedocument.oleObject"/>
  <Override PartName="/xl/embeddings/oleObject_2_8.bin" ContentType="application/vnd.openxmlformats-officedocument.oleObject"/>
  <Override PartName="/xl/embeddings/oleObject_2_9.bin" ContentType="application/vnd.openxmlformats-officedocument.oleObject"/>
  <Override PartName="/xl/embeddings/oleObject_2_10.bin" ContentType="application/vnd.openxmlformats-officedocument.oleObject"/>
  <Override PartName="/xl/embeddings/oleObject_2_11.bin" ContentType="application/vnd.openxmlformats-officedocument.oleObject"/>
  <Override PartName="/xl/embeddings/oleObject_2_12.bin" ContentType="application/vnd.openxmlformats-officedocument.oleObject"/>
  <Override PartName="/xl/embeddings/oleObject_2_13.bin" ContentType="application/vnd.openxmlformats-officedocument.oleObject"/>
  <Override PartName="/xl/embeddings/oleObject_2_14.bin" ContentType="application/vnd.openxmlformats-officedocument.oleObject"/>
  <Override PartName="/xl/embeddings/oleObject_2_15.bin" ContentType="application/vnd.openxmlformats-officedocument.oleObject"/>
  <Override PartName="/xl/embeddings/oleObject_2_16.bin" ContentType="application/vnd.openxmlformats-officedocument.oleObject"/>
  <Override PartName="/xl/embeddings/oleObject_2_17.bin" ContentType="application/vnd.openxmlformats-officedocument.oleObject"/>
  <Override PartName="/xl/embeddings/oleObject_2_18.bin" ContentType="application/vnd.openxmlformats-officedocument.oleObject"/>
  <Override PartName="/xl/embeddings/oleObject_2_19.bin" ContentType="application/vnd.openxmlformats-officedocument.oleObject"/>
  <Override PartName="/xl/embeddings/oleObject_2_20.bin" ContentType="application/vnd.openxmlformats-officedocument.oleObject"/>
  <Override PartName="/xl/embeddings/oleObject_2_21.bin" ContentType="application/vnd.openxmlformats-officedocument.oleObject"/>
  <Default Extension="png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VerticalScroll="0" showSheetTabs="0" xWindow="480" yWindow="30" windowWidth="10545" windowHeight="6030" activeTab="0"/>
  </bookViews>
  <sheets>
    <sheet name="esileht" sheetId="1" r:id="rId1"/>
    <sheet name="täisnurkne kolmnurk" sheetId="2" r:id="rId2"/>
    <sheet name="romb" sheetId="3" r:id="rId3"/>
  </sheets>
  <definedNames/>
  <calcPr fullCalcOnLoad="1"/>
</workbook>
</file>

<file path=xl/sharedStrings.xml><?xml version="1.0" encoding="utf-8"?>
<sst xmlns="http://schemas.openxmlformats.org/spreadsheetml/2006/main" count="160" uniqueCount="58">
  <si>
    <t>°</t>
  </si>
  <si>
    <t>'</t>
  </si>
  <si>
    <t>b=</t>
  </si>
  <si>
    <t>a=</t>
  </si>
  <si>
    <t>c=</t>
  </si>
  <si>
    <t>c =</t>
  </si>
  <si>
    <t>S=</t>
  </si>
  <si>
    <t>TÄISNURKSE KOLMNURGA LAHENDAMINE:</t>
  </si>
  <si>
    <t>1) kui on antud kaatet ja selle lähisnurk:</t>
  </si>
  <si>
    <t>2) kui on antud kaatet ja selle vastasnurk:</t>
  </si>
  <si>
    <t>c)KUI ON ANTUD HÜPOTENUUS JA KAATET</t>
  </si>
  <si>
    <t>b) KUI ON ANTUD KAATET JA ÜKS TERAVNURK:</t>
  </si>
  <si>
    <t>d)KUI ON ANTUD HÜPOTENUUS JA TERAVNURK:</t>
  </si>
  <si>
    <t>a) KUI ON ANTUD KAKS KAATETIT:</t>
  </si>
  <si>
    <t>P=</t>
  </si>
  <si>
    <t>c) ANTUD ON ROMBI PIKEM DIAGONAAL JA NÜRINURK:</t>
  </si>
  <si>
    <t>a) ANTUD ON ROMBI DIAGONAALID:</t>
  </si>
  <si>
    <t>d) ANTUD ON ROMBI PIKEM DIAGONAAL JA TERAVNURK:</t>
  </si>
  <si>
    <t>e) ANTUD ON ROMBI KÜLG JA TERAVNURK:</t>
  </si>
  <si>
    <t>P=4a</t>
  </si>
  <si>
    <r>
      <t>d</t>
    </r>
    <r>
      <rPr>
        <vertAlign val="subscript"/>
        <sz val="11"/>
        <rFont val="Times New Roman"/>
        <family val="1"/>
      </rPr>
      <t>2</t>
    </r>
    <r>
      <rPr>
        <sz val="11"/>
        <rFont val="Times New Roman"/>
        <family val="1"/>
      </rPr>
      <t>=</t>
    </r>
  </si>
  <si>
    <r>
      <t>d</t>
    </r>
    <r>
      <rPr>
        <vertAlign val="subscript"/>
        <sz val="11"/>
        <rFont val="Times New Roman"/>
        <family val="1"/>
      </rPr>
      <t>1</t>
    </r>
    <r>
      <rPr>
        <sz val="11"/>
        <rFont val="Times New Roman"/>
        <family val="1"/>
      </rPr>
      <t>=</t>
    </r>
  </si>
  <si>
    <t>b)  ANTUD ON ROMBI DIAGONAAL JA KÜLG:</t>
  </si>
  <si>
    <t>Teema:</t>
  </si>
  <si>
    <t>Märkused:</t>
  </si>
  <si>
    <t>Parool:</t>
  </si>
  <si>
    <t xml:space="preserve"> kool</t>
  </si>
  <si>
    <t>Koostas:</t>
  </si>
  <si>
    <t>Eve Sinikas</t>
  </si>
  <si>
    <t xml:space="preserve">Käesolev materjal on abiks 9.klassi matemaatika õpetajale </t>
  </si>
  <si>
    <t>Kasutamine:</t>
  </si>
  <si>
    <t>ülesannete lahendamisel;</t>
  </si>
  <si>
    <t>f) ANTUD ON ROMBI KÜLG JA NÜRINURK:</t>
  </si>
  <si>
    <t>g) ANTUD ON ROMBI LÜHEM DIAGONAAL JA NÜRINURK:</t>
  </si>
  <si>
    <t>h) ANTUD ON ROMBI LÜHEM DIAGONAAL JA TERAVNURK:</t>
  </si>
  <si>
    <t>täisnurkse kolmnurga lahendamine;</t>
  </si>
  <si>
    <t>c) HÜPOTENUUS JA KAATET</t>
  </si>
  <si>
    <t>b) DIAGONAAL JA KÜLG;</t>
  </si>
  <si>
    <t>a)  DIAGONAALID;</t>
  </si>
  <si>
    <t>c) PIKEM DIAGONAAL JA NÜRINURK;</t>
  </si>
  <si>
    <t>d) PIKEM DIAGONAAL JA TERAVNURK;</t>
  </si>
  <si>
    <t>e)KÜLG JA NÜRINURK;</t>
  </si>
  <si>
    <t>f) KÜLG JA TERAVNURK;</t>
  </si>
  <si>
    <t>g)LÜHEM DIAGONAAL JA NÜRINURK;</t>
  </si>
  <si>
    <t>h)LÜHEM DIAGONAAL JA TERAVNURK;</t>
  </si>
  <si>
    <t>a) KAKS KAATETIT;</t>
  </si>
  <si>
    <t>b) KAATET JA ÜKS TERAVNURK;</t>
  </si>
  <si>
    <t>1) kaatet ja selle lähisnurk;</t>
  </si>
  <si>
    <t>2) kaatet ja selle vastasnurk;</t>
  </si>
  <si>
    <t>d) HÜPOTENUUS JA TERAVNURK;</t>
  </si>
  <si>
    <t>2) antud elementideks võivad olla:</t>
  </si>
  <si>
    <t>2.1) täisnurkse kolmnurga korral:</t>
  </si>
  <si>
    <t>2.2) rombi korral:</t>
  </si>
  <si>
    <t xml:space="preserve">3)pärast andmete sisestamist arvutatakse puuduvad elemendid; </t>
  </si>
  <si>
    <t>4) nurgad arvutatakse kraadides ja minutites;</t>
  </si>
  <si>
    <t>1) kasutamisel tuleb sisestada antud elemendid selleks ettenähtud kohale - punktiirile;</t>
  </si>
  <si>
    <t>5) iga lehe lõpus on nupud, mis võimaldavad liikuda: esilehele, täisnurkse kolmnurga lahendamise või rombi lahendamise juurde</t>
  </si>
  <si>
    <t>ROMBI LAHENDAMINE</t>
  </si>
</sst>
</file>

<file path=xl/styles.xml><?xml version="1.0" encoding="utf-8"?>
<styleSheet xmlns="http://schemas.openxmlformats.org/spreadsheetml/2006/main">
  <numFmts count="15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000"/>
    <numFmt numFmtId="165" formatCode="0.000"/>
    <numFmt numFmtId="166" formatCode="0.0"/>
    <numFmt numFmtId="167" formatCode="0.0000000"/>
    <numFmt numFmtId="168" formatCode="0.000000"/>
    <numFmt numFmtId="169" formatCode="0.00000"/>
    <numFmt numFmtId="170" formatCode="dd/mm/yyyy"/>
  </numFmts>
  <fonts count="31">
    <font>
      <sz val="12"/>
      <name val="Times New Roman"/>
      <family val="0"/>
    </font>
    <font>
      <sz val="12"/>
      <color indexed="10"/>
      <name val="Times New Roman"/>
      <family val="1"/>
    </font>
    <font>
      <sz val="12"/>
      <color indexed="9"/>
      <name val="Times New Roman"/>
      <family val="1"/>
    </font>
    <font>
      <b/>
      <sz val="12"/>
      <color indexed="16"/>
      <name val="Times New Roman"/>
      <family val="1"/>
    </font>
    <font>
      <i/>
      <sz val="12"/>
      <color indexed="10"/>
      <name val="Times New Roman"/>
      <family val="1"/>
    </font>
    <font>
      <i/>
      <sz val="12"/>
      <color indexed="12"/>
      <name val="Times New Roman"/>
      <family val="1"/>
    </font>
    <font>
      <b/>
      <sz val="12"/>
      <color indexed="60"/>
      <name val="Times New Roman"/>
      <family val="1"/>
    </font>
    <font>
      <sz val="12"/>
      <color indexed="14"/>
      <name val="Times New Roman"/>
      <family val="1"/>
    </font>
    <font>
      <sz val="12"/>
      <color indexed="53"/>
      <name val="Times New Roman"/>
      <family val="1"/>
    </font>
    <font>
      <sz val="9"/>
      <color indexed="10"/>
      <name val="Times New Roman"/>
      <family val="1"/>
    </font>
    <font>
      <b/>
      <sz val="9"/>
      <color indexed="16"/>
      <name val="Times New Roman"/>
      <family val="1"/>
    </font>
    <font>
      <vertAlign val="subscript"/>
      <sz val="12"/>
      <name val="Times New Roman"/>
      <family val="1"/>
    </font>
    <font>
      <i/>
      <sz val="10"/>
      <color indexed="12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vertAlign val="subscript"/>
      <sz val="11"/>
      <name val="Times New Roman"/>
      <family val="1"/>
    </font>
    <font>
      <sz val="11"/>
      <color indexed="10"/>
      <name val="Times New Roman"/>
      <family val="1"/>
    </font>
    <font>
      <sz val="10"/>
      <name val="Times New Roman"/>
      <family val="1"/>
    </font>
    <font>
      <sz val="9"/>
      <color indexed="9"/>
      <name val="Times New Roman"/>
      <family val="1"/>
    </font>
    <font>
      <u val="double"/>
      <sz val="14"/>
      <color indexed="9"/>
      <name val="Times New Roman"/>
      <family val="1"/>
    </font>
    <font>
      <sz val="14"/>
      <color indexed="9"/>
      <name val="Times New Roman"/>
      <family val="1"/>
    </font>
    <font>
      <u val="double"/>
      <sz val="18"/>
      <color indexed="9"/>
      <name val="Times New Roman"/>
      <family val="1"/>
    </font>
    <font>
      <sz val="13"/>
      <color indexed="9"/>
      <name val="Times New Roman"/>
      <family val="1"/>
    </font>
    <font>
      <b/>
      <u val="double"/>
      <sz val="9"/>
      <color indexed="16"/>
      <name val="Times New Roman"/>
      <family val="1"/>
    </font>
    <font>
      <b/>
      <sz val="12"/>
      <color indexed="10"/>
      <name val="Times New Roman"/>
      <family val="1"/>
    </font>
    <font>
      <i/>
      <u val="single"/>
      <sz val="12"/>
      <color indexed="10"/>
      <name val="Times New Roman"/>
      <family val="1"/>
    </font>
    <font>
      <i/>
      <u val="single"/>
      <sz val="10"/>
      <color indexed="12"/>
      <name val="Times New Roman"/>
      <family val="1"/>
    </font>
    <font>
      <u val="single"/>
      <sz val="12"/>
      <color indexed="14"/>
      <name val="Times New Roman"/>
      <family val="1"/>
    </font>
    <font>
      <sz val="9"/>
      <color indexed="16"/>
      <name val="Times New Roman"/>
      <family val="1"/>
    </font>
    <font>
      <b/>
      <sz val="11"/>
      <color indexed="16"/>
      <name val="Times New Roman"/>
      <family val="1"/>
    </font>
    <font>
      <b/>
      <sz val="9"/>
      <name val="Times New Roman"/>
      <family val="1"/>
    </font>
  </fonts>
  <fills count="4">
    <fill>
      <patternFill/>
    </fill>
    <fill>
      <patternFill patternType="gray125"/>
    </fill>
    <fill>
      <patternFill patternType="mediumGray">
        <fgColor indexed="9"/>
        <bgColor indexed="41"/>
      </patternFill>
    </fill>
    <fill>
      <patternFill patternType="mediumGray">
        <fgColor indexed="41"/>
        <bgColor indexed="9"/>
      </patternFill>
    </fill>
  </fills>
  <borders count="5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dashed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19" fillId="0" borderId="0" xfId="0" applyFont="1" applyFill="1" applyAlignment="1">
      <alignment horizontal="center"/>
    </xf>
    <xf numFmtId="0" fontId="20" fillId="0" borderId="0" xfId="0" applyFont="1" applyFill="1" applyAlignment="1">
      <alignment/>
    </xf>
    <xf numFmtId="0" fontId="20" fillId="0" borderId="0" xfId="0" applyFont="1" applyFill="1" applyAlignment="1">
      <alignment horizontal="right"/>
    </xf>
    <xf numFmtId="0" fontId="19" fillId="0" borderId="0" xfId="0" applyFont="1" applyFill="1" applyAlignment="1">
      <alignment horizontal="right"/>
    </xf>
    <xf numFmtId="0" fontId="20" fillId="0" borderId="0" xfId="0" applyFont="1" applyFill="1" applyAlignment="1">
      <alignment horizontal="justify" vertical="center"/>
    </xf>
    <xf numFmtId="0" fontId="20" fillId="0" borderId="0" xfId="0" applyFont="1" applyFill="1" applyAlignment="1">
      <alignment horizontal="center"/>
    </xf>
    <xf numFmtId="170" fontId="20" fillId="0" borderId="0" xfId="0" applyNumberFormat="1" applyFont="1" applyFill="1" applyAlignment="1">
      <alignment horizontal="left"/>
    </xf>
    <xf numFmtId="0" fontId="19" fillId="0" borderId="0" xfId="0" applyFont="1" applyFill="1" applyAlignment="1">
      <alignment horizontal="right" vertical="top"/>
    </xf>
    <xf numFmtId="0" fontId="20" fillId="0" borderId="0" xfId="0" applyFont="1" applyFill="1" applyAlignment="1">
      <alignment horizontal="left"/>
    </xf>
    <xf numFmtId="0" fontId="22" fillId="0" borderId="0" xfId="0" applyFont="1" applyFill="1" applyAlignment="1">
      <alignment/>
    </xf>
    <xf numFmtId="0" fontId="20" fillId="0" borderId="0" xfId="0" applyFont="1" applyFill="1" applyAlignment="1">
      <alignment horizontal="justify" vertical="top"/>
    </xf>
    <xf numFmtId="0" fontId="21" fillId="0" borderId="0" xfId="0" applyFont="1" applyFill="1" applyAlignment="1">
      <alignment horizontal="center"/>
    </xf>
    <xf numFmtId="0" fontId="24" fillId="2" borderId="0" xfId="0" applyFont="1" applyFill="1" applyAlignment="1" applyProtection="1">
      <alignment/>
      <protection locked="0"/>
    </xf>
    <xf numFmtId="0" fontId="4" fillId="2" borderId="0" xfId="0" applyFont="1" applyFill="1" applyAlignment="1">
      <alignment/>
    </xf>
    <xf numFmtId="0" fontId="14" fillId="2" borderId="0" xfId="0" applyFont="1" applyFill="1" applyAlignment="1">
      <alignment horizontal="center"/>
    </xf>
    <xf numFmtId="0" fontId="13" fillId="2" borderId="0" xfId="0" applyFont="1" applyFill="1" applyAlignment="1">
      <alignment/>
    </xf>
    <xf numFmtId="0" fontId="14" fillId="2" borderId="0" xfId="0" applyFont="1" applyFill="1" applyAlignment="1">
      <alignment/>
    </xf>
    <xf numFmtId="1" fontId="14" fillId="2" borderId="0" xfId="0" applyNumberFormat="1" applyFont="1" applyFill="1" applyAlignment="1">
      <alignment horizontal="right"/>
    </xf>
    <xf numFmtId="0" fontId="18" fillId="2" borderId="0" xfId="0" applyFont="1" applyFill="1" applyAlignment="1" quotePrefix="1">
      <alignment horizontal="left"/>
    </xf>
    <xf numFmtId="0" fontId="14" fillId="2" borderId="0" xfId="0" applyFont="1" applyFill="1" applyAlignment="1">
      <alignment horizontal="left"/>
    </xf>
    <xf numFmtId="0" fontId="12" fillId="2" borderId="0" xfId="0" applyFont="1" applyFill="1" applyAlignment="1">
      <alignment/>
    </xf>
    <xf numFmtId="0" fontId="17" fillId="2" borderId="0" xfId="0" applyFont="1" applyFill="1" applyAlignment="1">
      <alignment horizontal="center"/>
    </xf>
    <xf numFmtId="0" fontId="17" fillId="2" borderId="0" xfId="0" applyFont="1" applyFill="1" applyAlignment="1">
      <alignment/>
    </xf>
    <xf numFmtId="2" fontId="16" fillId="2" borderId="0" xfId="0" applyNumberFormat="1" applyFont="1" applyFill="1" applyAlignment="1">
      <alignment horizontal="center"/>
    </xf>
    <xf numFmtId="1" fontId="16" fillId="2" borderId="0" xfId="0" applyNumberFormat="1" applyFont="1" applyFill="1" applyAlignment="1">
      <alignment horizontal="right"/>
    </xf>
    <xf numFmtId="1" fontId="16" fillId="2" borderId="0" xfId="0" applyNumberFormat="1" applyFont="1" applyFill="1" applyAlignment="1">
      <alignment horizontal="center"/>
    </xf>
    <xf numFmtId="0" fontId="16" fillId="2" borderId="0" xfId="0" applyFont="1" applyFill="1" applyAlignment="1">
      <alignment horizontal="center" vertical="top"/>
    </xf>
    <xf numFmtId="1" fontId="14" fillId="2" borderId="0" xfId="0" applyNumberFormat="1" applyFont="1" applyFill="1" applyAlignment="1">
      <alignment/>
    </xf>
    <xf numFmtId="0" fontId="13" fillId="2" borderId="0" xfId="0" applyFont="1" applyFill="1" applyAlignment="1">
      <alignment horizontal="center" vertical="center"/>
    </xf>
    <xf numFmtId="0" fontId="16" fillId="2" borderId="0" xfId="0" applyFont="1" applyFill="1" applyAlignment="1">
      <alignment/>
    </xf>
    <xf numFmtId="0" fontId="14" fillId="2" borderId="0" xfId="0" applyFont="1" applyFill="1" applyAlignment="1">
      <alignment horizontal="right"/>
    </xf>
    <xf numFmtId="0" fontId="4" fillId="3" borderId="0" xfId="0" applyFont="1" applyFill="1" applyAlignment="1">
      <alignment/>
    </xf>
    <xf numFmtId="0" fontId="0" fillId="3" borderId="0" xfId="0" applyFill="1" applyAlignment="1">
      <alignment/>
    </xf>
    <xf numFmtId="1" fontId="0" fillId="3" borderId="0" xfId="0" applyNumberFormat="1" applyFill="1" applyAlignment="1">
      <alignment horizontal="right"/>
    </xf>
    <xf numFmtId="1" fontId="0" fillId="3" borderId="0" xfId="0" applyNumberFormat="1" applyFill="1" applyAlignment="1">
      <alignment/>
    </xf>
    <xf numFmtId="0" fontId="2" fillId="3" borderId="0" xfId="0" applyFont="1" applyFill="1" applyAlignment="1" quotePrefix="1">
      <alignment horizontal="left"/>
    </xf>
    <xf numFmtId="0" fontId="0" fillId="3" borderId="0" xfId="0" applyFill="1" applyAlignment="1">
      <alignment horizontal="left"/>
    </xf>
    <xf numFmtId="0" fontId="5" fillId="3" borderId="0" xfId="0" applyFont="1" applyFill="1" applyAlignment="1">
      <alignment/>
    </xf>
    <xf numFmtId="0" fontId="0" fillId="3" borderId="0" xfId="0" applyFill="1" applyBorder="1" applyAlignment="1">
      <alignment/>
    </xf>
    <xf numFmtId="0" fontId="0" fillId="3" borderId="1" xfId="0" applyFill="1" applyBorder="1" applyAlignment="1">
      <alignment/>
    </xf>
    <xf numFmtId="0" fontId="0" fillId="3" borderId="0" xfId="0" applyFont="1" applyFill="1" applyAlignment="1">
      <alignment/>
    </xf>
    <xf numFmtId="2" fontId="1" fillId="3" borderId="0" xfId="0" applyNumberFormat="1" applyFont="1" applyFill="1" applyAlignment="1">
      <alignment horizontal="center"/>
    </xf>
    <xf numFmtId="0" fontId="0" fillId="3" borderId="0" xfId="0" applyFill="1" applyAlignment="1">
      <alignment horizontal="center"/>
    </xf>
    <xf numFmtId="166" fontId="1" fillId="3" borderId="0" xfId="0" applyNumberFormat="1" applyFont="1" applyFill="1" applyAlignment="1">
      <alignment horizontal="center"/>
    </xf>
    <xf numFmtId="0" fontId="0" fillId="3" borderId="0" xfId="0" applyFont="1" applyFill="1" applyAlignment="1">
      <alignment/>
    </xf>
    <xf numFmtId="0" fontId="3" fillId="3" borderId="0" xfId="0" applyFont="1" applyFill="1" applyBorder="1" applyAlignment="1">
      <alignment horizontal="left"/>
    </xf>
    <xf numFmtId="166" fontId="0" fillId="3" borderId="0" xfId="0" applyNumberFormat="1" applyFill="1" applyAlignment="1">
      <alignment/>
    </xf>
    <xf numFmtId="1" fontId="3" fillId="3" borderId="0" xfId="0" applyNumberFormat="1" applyFont="1" applyFill="1" applyBorder="1" applyAlignment="1">
      <alignment horizontal="left"/>
    </xf>
    <xf numFmtId="1" fontId="1" fillId="3" borderId="0" xfId="0" applyNumberFormat="1" applyFont="1" applyFill="1" applyAlignment="1">
      <alignment horizontal="center"/>
    </xf>
    <xf numFmtId="0" fontId="9" fillId="3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center" vertical="top"/>
    </xf>
    <xf numFmtId="1" fontId="1" fillId="3" borderId="1" xfId="0" applyNumberFormat="1" applyFont="1" applyFill="1" applyBorder="1" applyAlignment="1">
      <alignment/>
    </xf>
    <xf numFmtId="0" fontId="8" fillId="3" borderId="0" xfId="0" applyFont="1" applyFill="1" applyAlignment="1">
      <alignment/>
    </xf>
    <xf numFmtId="1" fontId="1" fillId="3" borderId="0" xfId="0" applyNumberFormat="1" applyFont="1" applyFill="1" applyAlignment="1">
      <alignment horizontal="right"/>
    </xf>
    <xf numFmtId="0" fontId="1" fillId="3" borderId="0" xfId="0" applyFont="1" applyFill="1" applyAlignment="1">
      <alignment vertical="top"/>
    </xf>
    <xf numFmtId="1" fontId="1" fillId="3" borderId="0" xfId="0" applyNumberFormat="1" applyFont="1" applyFill="1" applyAlignment="1">
      <alignment/>
    </xf>
    <xf numFmtId="0" fontId="1" fillId="3" borderId="0" xfId="0" applyFont="1" applyFill="1" applyAlignment="1" quotePrefix="1">
      <alignment/>
    </xf>
    <xf numFmtId="0" fontId="5" fillId="3" borderId="0" xfId="0" applyFont="1" applyFill="1" applyAlignment="1">
      <alignment horizontal="center"/>
    </xf>
    <xf numFmtId="0" fontId="7" fillId="3" borderId="0" xfId="0" applyFont="1" applyFill="1" applyAlignment="1">
      <alignment/>
    </xf>
    <xf numFmtId="0" fontId="7" fillId="3" borderId="0" xfId="0" applyFont="1" applyFill="1" applyAlignment="1">
      <alignment horizontal="center"/>
    </xf>
    <xf numFmtId="0" fontId="0" fillId="3" borderId="0" xfId="0" applyFill="1" applyAlignment="1">
      <alignment horizontal="right"/>
    </xf>
    <xf numFmtId="0" fontId="1" fillId="3" borderId="0" xfId="0" applyFont="1" applyFill="1" applyAlignment="1" quotePrefix="1">
      <alignment horizontal="center"/>
    </xf>
    <xf numFmtId="0" fontId="10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left" vertical="center"/>
    </xf>
    <xf numFmtId="0" fontId="0" fillId="3" borderId="0" xfId="0" applyFont="1" applyFill="1" applyAlignment="1">
      <alignment horizontal="right"/>
    </xf>
    <xf numFmtId="0" fontId="14" fillId="3" borderId="0" xfId="0" applyFont="1" applyFill="1" applyAlignment="1">
      <alignment/>
    </xf>
    <xf numFmtId="0" fontId="1" fillId="3" borderId="0" xfId="0" applyFont="1" applyFill="1" applyAlignment="1">
      <alignment horizontal="left"/>
    </xf>
    <xf numFmtId="0" fontId="7" fillId="3" borderId="0" xfId="0" applyFont="1" applyFill="1" applyAlignment="1">
      <alignment horizontal="right"/>
    </xf>
    <xf numFmtId="2" fontId="1" fillId="3" borderId="0" xfId="0" applyNumberFormat="1" applyFont="1" applyFill="1" applyBorder="1" applyAlignment="1">
      <alignment horizontal="left"/>
    </xf>
    <xf numFmtId="0" fontId="0" fillId="3" borderId="0" xfId="0" applyFont="1" applyFill="1" applyBorder="1" applyAlignment="1">
      <alignment horizontal="right"/>
    </xf>
    <xf numFmtId="0" fontId="0" fillId="3" borderId="0" xfId="0" applyFill="1" applyBorder="1" applyAlignment="1">
      <alignment horizontal="center"/>
    </xf>
    <xf numFmtId="0" fontId="3" fillId="3" borderId="0" xfId="0" applyFont="1" applyFill="1" applyAlignment="1">
      <alignment horizontal="center" vertical="center"/>
    </xf>
    <xf numFmtId="0" fontId="0" fillId="3" borderId="0" xfId="0" applyFill="1" applyBorder="1" applyAlignment="1">
      <alignment horizontal="right"/>
    </xf>
    <xf numFmtId="0" fontId="6" fillId="3" borderId="0" xfId="0" applyFont="1" applyFill="1" applyBorder="1" applyAlignment="1">
      <alignment horizontal="right"/>
    </xf>
    <xf numFmtId="0" fontId="6" fillId="3" borderId="0" xfId="0" applyFont="1" applyFill="1" applyBorder="1" applyAlignment="1">
      <alignment vertical="top"/>
    </xf>
    <xf numFmtId="0" fontId="6" fillId="3" borderId="0" xfId="0" applyFont="1" applyFill="1" applyBorder="1" applyAlignment="1" quotePrefix="1">
      <alignment/>
    </xf>
    <xf numFmtId="1" fontId="1" fillId="3" borderId="0" xfId="0" applyNumberFormat="1" applyFont="1" applyFill="1" applyBorder="1" applyAlignment="1">
      <alignment horizontal="center"/>
    </xf>
    <xf numFmtId="0" fontId="25" fillId="3" borderId="0" xfId="0" applyFont="1" applyFill="1" applyAlignment="1">
      <alignment/>
    </xf>
    <xf numFmtId="0" fontId="26" fillId="3" borderId="0" xfId="0" applyFont="1" applyFill="1" applyAlignment="1">
      <alignment/>
    </xf>
    <xf numFmtId="0" fontId="27" fillId="3" borderId="0" xfId="0" applyFont="1" applyFill="1" applyAlignment="1">
      <alignment/>
    </xf>
    <xf numFmtId="166" fontId="3" fillId="3" borderId="2" xfId="0" applyNumberFormat="1" applyFont="1" applyFill="1" applyBorder="1" applyAlignment="1" applyProtection="1">
      <alignment horizontal="center"/>
      <protection locked="0"/>
    </xf>
    <xf numFmtId="166" fontId="3" fillId="3" borderId="3" xfId="0" applyNumberFormat="1" applyFont="1" applyFill="1" applyBorder="1" applyAlignment="1" applyProtection="1">
      <alignment horizontal="center"/>
      <protection locked="0"/>
    </xf>
    <xf numFmtId="166" fontId="6" fillId="3" borderId="2" xfId="0" applyNumberFormat="1" applyFont="1" applyFill="1" applyBorder="1" applyAlignment="1" applyProtection="1">
      <alignment horizontal="center"/>
      <protection locked="0"/>
    </xf>
    <xf numFmtId="166" fontId="6" fillId="3" borderId="3" xfId="0" applyNumberFormat="1" applyFont="1" applyFill="1" applyBorder="1" applyAlignment="1" applyProtection="1">
      <alignment horizontal="center"/>
      <protection locked="0"/>
    </xf>
    <xf numFmtId="0" fontId="6" fillId="3" borderId="3" xfId="0" applyFont="1" applyFill="1" applyBorder="1" applyAlignment="1" applyProtection="1">
      <alignment horizontal="center"/>
      <protection locked="0"/>
    </xf>
    <xf numFmtId="0" fontId="6" fillId="3" borderId="2" xfId="0" applyFont="1" applyFill="1" applyBorder="1" applyAlignment="1" applyProtection="1">
      <alignment horizontal="center"/>
      <protection locked="0"/>
    </xf>
    <xf numFmtId="0" fontId="28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30" fillId="2" borderId="0" xfId="0" applyFont="1" applyFill="1" applyAlignment="1">
      <alignment horizontal="center" vertical="center"/>
    </xf>
    <xf numFmtId="0" fontId="29" fillId="2" borderId="0" xfId="0" applyFont="1" applyFill="1" applyAlignment="1">
      <alignment/>
    </xf>
    <xf numFmtId="166" fontId="1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/>
    </xf>
    <xf numFmtId="0" fontId="9" fillId="2" borderId="0" xfId="0" applyFont="1" applyFill="1" applyAlignment="1">
      <alignment horizontal="center" vertical="center"/>
    </xf>
    <xf numFmtId="0" fontId="3" fillId="2" borderId="4" xfId="0" applyFont="1" applyFill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4.emf" /><Relationship Id="rId4" Type="http://schemas.openxmlformats.org/officeDocument/2006/relationships/image" Target="../media/image5.emf" /><Relationship Id="rId5" Type="http://schemas.openxmlformats.org/officeDocument/2006/relationships/image" Target="../media/image6.emf" /><Relationship Id="rId6" Type="http://schemas.openxmlformats.org/officeDocument/2006/relationships/image" Target="../media/image20.emf" /><Relationship Id="rId7" Type="http://schemas.openxmlformats.org/officeDocument/2006/relationships/image" Target="../media/image13.emf" /><Relationship Id="rId8" Type="http://schemas.openxmlformats.org/officeDocument/2006/relationships/image" Target="../media/image18.emf" /><Relationship Id="rId9" Type="http://schemas.openxmlformats.org/officeDocument/2006/relationships/image" Target="../media/image3.emf" /><Relationship Id="rId10" Type="http://schemas.openxmlformats.org/officeDocument/2006/relationships/image" Target="../media/image8.emf" /><Relationship Id="rId11" Type="http://schemas.openxmlformats.org/officeDocument/2006/relationships/image" Target="../media/image17.emf" /><Relationship Id="rId12" Type="http://schemas.openxmlformats.org/officeDocument/2006/relationships/image" Target="../media/image19.emf" /><Relationship Id="rId13" Type="http://schemas.openxmlformats.org/officeDocument/2006/relationships/image" Target="../media/image11.emf" /><Relationship Id="rId14" Type="http://schemas.openxmlformats.org/officeDocument/2006/relationships/image" Target="../media/image14.emf" /><Relationship Id="rId15" Type="http://schemas.openxmlformats.org/officeDocument/2006/relationships/image" Target="../media/image10.emf" /><Relationship Id="rId16" Type="http://schemas.openxmlformats.org/officeDocument/2006/relationships/image" Target="../media/image12.emf" /><Relationship Id="rId17" Type="http://schemas.openxmlformats.org/officeDocument/2006/relationships/image" Target="../media/image9.emf" /><Relationship Id="rId18" Type="http://schemas.openxmlformats.org/officeDocument/2006/relationships/image" Target="../media/image16.emf" /><Relationship Id="rId19" Type="http://schemas.openxmlformats.org/officeDocument/2006/relationships/image" Target="../media/image12.emf" /><Relationship Id="rId20" Type="http://schemas.openxmlformats.org/officeDocument/2006/relationships/image" Target="../media/image9.emf" /><Relationship Id="rId21" Type="http://schemas.openxmlformats.org/officeDocument/2006/relationships/image" Target="../media/image12.emf" /><Relationship Id="rId22" Type="http://schemas.openxmlformats.org/officeDocument/2006/relationships/image" Target="../media/image10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5.emf" /><Relationship Id="rId2" Type="http://schemas.openxmlformats.org/officeDocument/2006/relationships/image" Target="../media/image7.emf" /><Relationship Id="rId3" Type="http://schemas.openxmlformats.org/officeDocument/2006/relationships/image" Target="../media/image12.emf" /><Relationship Id="rId4" Type="http://schemas.openxmlformats.org/officeDocument/2006/relationships/image" Target="../media/image10.emf" /><Relationship Id="rId5" Type="http://schemas.openxmlformats.org/officeDocument/2006/relationships/image" Target="../media/image12.emf" /><Relationship Id="rId6" Type="http://schemas.openxmlformats.org/officeDocument/2006/relationships/image" Target="../media/image10.emf" /><Relationship Id="rId7" Type="http://schemas.openxmlformats.org/officeDocument/2006/relationships/image" Target="../media/image10.emf" /><Relationship Id="rId8" Type="http://schemas.openxmlformats.org/officeDocument/2006/relationships/image" Target="../media/image12.emf" /><Relationship Id="rId9" Type="http://schemas.openxmlformats.org/officeDocument/2006/relationships/image" Target="../media/image10.emf" /><Relationship Id="rId10" Type="http://schemas.openxmlformats.org/officeDocument/2006/relationships/image" Target="../media/image12.emf" /><Relationship Id="rId11" Type="http://schemas.openxmlformats.org/officeDocument/2006/relationships/image" Target="../media/image10.emf" /><Relationship Id="rId12" Type="http://schemas.openxmlformats.org/officeDocument/2006/relationships/image" Target="../media/image12.emf" /><Relationship Id="rId13" Type="http://schemas.openxmlformats.org/officeDocument/2006/relationships/image" Target="../media/image10.emf" /><Relationship Id="rId14" Type="http://schemas.openxmlformats.org/officeDocument/2006/relationships/image" Target="../media/image12.emf" /><Relationship Id="rId15" Type="http://schemas.openxmlformats.org/officeDocument/2006/relationships/image" Target="../media/image21.emf" /><Relationship Id="rId16" Type="http://schemas.openxmlformats.org/officeDocument/2006/relationships/image" Target="../media/image22.emf" /><Relationship Id="rId17" Type="http://schemas.openxmlformats.org/officeDocument/2006/relationships/image" Target="../media/image24.emf" /><Relationship Id="rId18" Type="http://schemas.openxmlformats.org/officeDocument/2006/relationships/image" Target="../media/image23.emf" /><Relationship Id="rId19" Type="http://schemas.openxmlformats.org/officeDocument/2006/relationships/image" Target="../media/image10.emf" /><Relationship Id="rId20" Type="http://schemas.openxmlformats.org/officeDocument/2006/relationships/image" Target="../media/image12.emf" /><Relationship Id="rId21" Type="http://schemas.openxmlformats.org/officeDocument/2006/relationships/image" Target="../media/image10.emf" /><Relationship Id="rId22" Type="http://schemas.openxmlformats.org/officeDocument/2006/relationships/image" Target="../media/image1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1</xdr:row>
      <xdr:rowOff>104775</xdr:rowOff>
    </xdr:from>
    <xdr:to>
      <xdr:col>8</xdr:col>
      <xdr:colOff>104775</xdr:colOff>
      <xdr:row>8</xdr:row>
      <xdr:rowOff>85725</xdr:rowOff>
    </xdr:to>
    <xdr:grpSp>
      <xdr:nvGrpSpPr>
        <xdr:cNvPr id="1" name="Group 55"/>
        <xdr:cNvGrpSpPr>
          <a:grpSpLocks/>
        </xdr:cNvGrpSpPr>
      </xdr:nvGrpSpPr>
      <xdr:grpSpPr>
        <a:xfrm>
          <a:off x="228600" y="304800"/>
          <a:ext cx="1524000" cy="1381125"/>
          <a:chOff x="24" y="40"/>
          <a:chExt cx="204" cy="137"/>
        </a:xfrm>
        <a:solidFill>
          <a:srgbClr val="FFFFFF"/>
        </a:solidFill>
      </xdr:grpSpPr>
      <xdr:sp>
        <xdr:nvSpPr>
          <xdr:cNvPr id="2" name="AutoShape 1"/>
          <xdr:cNvSpPr>
            <a:spLocks/>
          </xdr:cNvSpPr>
        </xdr:nvSpPr>
        <xdr:spPr>
          <a:xfrm>
            <a:off x="38" y="40"/>
            <a:ext cx="190" cy="121"/>
          </a:xfrm>
          <a:prstGeom prst="rtTriangle">
            <a:avLst/>
          </a:prstGeom>
          <a:solidFill>
            <a:srgbClr val="FFCCFF">
              <a:alpha val="50000"/>
            </a:srgbClr>
          </a:solidFill>
          <a:ln w="9525" cmpd="sng">
            <a:solidFill>
              <a:srgbClr val="FF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3" name="Polygon 4"/>
          <xdr:cNvSpPr>
            <a:spLocks/>
          </xdr:cNvSpPr>
        </xdr:nvSpPr>
        <xdr:spPr>
          <a:xfrm>
            <a:off x="38" y="148"/>
            <a:ext cx="18" cy="13"/>
          </a:xfrm>
          <a:custGeom>
            <a:pathLst>
              <a:path h="20" w="28">
                <a:moveTo>
                  <a:pt x="0" y="0"/>
                </a:moveTo>
                <a:cubicBezTo>
                  <a:pt x="16" y="1"/>
                  <a:pt x="28" y="2"/>
                  <a:pt x="28" y="20"/>
                </a:cubicBezTo>
              </a:path>
            </a:pathLst>
          </a:custGeom>
          <a:noFill/>
          <a:ln w="9525" cmpd="sng">
            <a:solidFill>
              <a:srgbClr val="FF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4" name="Polygon 5"/>
          <xdr:cNvSpPr>
            <a:spLocks/>
          </xdr:cNvSpPr>
        </xdr:nvSpPr>
        <xdr:spPr>
          <a:xfrm rot="16200000">
            <a:off x="194" y="147"/>
            <a:ext cx="12" cy="13"/>
          </a:xfrm>
          <a:custGeom>
            <a:pathLst>
              <a:path h="20" w="28">
                <a:moveTo>
                  <a:pt x="0" y="0"/>
                </a:moveTo>
                <a:cubicBezTo>
                  <a:pt x="16" y="1"/>
                  <a:pt x="28" y="2"/>
                  <a:pt x="28" y="20"/>
                </a:cubicBezTo>
              </a:path>
            </a:pathLst>
          </a:custGeom>
          <a:noFill/>
          <a:ln w="9525" cmpd="sng">
            <a:solidFill>
              <a:srgbClr val="FF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5" name="Polygon 6"/>
          <xdr:cNvSpPr>
            <a:spLocks/>
          </xdr:cNvSpPr>
        </xdr:nvSpPr>
        <xdr:spPr>
          <a:xfrm rot="5400000">
            <a:off x="41" y="48"/>
            <a:ext cx="10" cy="17"/>
          </a:xfrm>
          <a:custGeom>
            <a:pathLst>
              <a:path h="20" w="28">
                <a:moveTo>
                  <a:pt x="0" y="0"/>
                </a:moveTo>
                <a:cubicBezTo>
                  <a:pt x="16" y="1"/>
                  <a:pt x="28" y="2"/>
                  <a:pt x="28" y="20"/>
                </a:cubicBezTo>
              </a:path>
            </a:pathLst>
          </a:custGeom>
          <a:noFill/>
          <a:ln w="9525" cmpd="sng">
            <a:solidFill>
              <a:srgbClr val="FF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6" name="Oval 9"/>
          <xdr:cNvSpPr>
            <a:spLocks/>
          </xdr:cNvSpPr>
        </xdr:nvSpPr>
        <xdr:spPr>
          <a:xfrm>
            <a:off x="45" y="154"/>
            <a:ext cx="1" cy="1"/>
          </a:xfrm>
          <a:prstGeom prst="ellipse">
            <a:avLst/>
          </a:prstGeom>
          <a:solidFill>
            <a:srgbClr val="FFCCFF"/>
          </a:solidFill>
          <a:ln w="9525" cmpd="sng">
            <a:solidFill>
              <a:srgbClr val="FF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7" name="TextBox 18"/>
          <xdr:cNvSpPr txBox="1">
            <a:spLocks noChangeArrowheads="1"/>
          </xdr:cNvSpPr>
        </xdr:nvSpPr>
        <xdr:spPr>
          <a:xfrm>
            <a:off x="123" y="159"/>
            <a:ext cx="20" cy="1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latin typeface="Times New Roman"/>
                <a:ea typeface="Times New Roman"/>
                <a:cs typeface="Times New Roman"/>
              </a:rPr>
              <a:t>a</a:t>
            </a:r>
          </a:p>
        </xdr:txBody>
      </xdr:sp>
      <xdr:sp>
        <xdr:nvSpPr>
          <xdr:cNvPr id="8" name="TextBox 19"/>
          <xdr:cNvSpPr txBox="1">
            <a:spLocks noChangeArrowheads="1"/>
          </xdr:cNvSpPr>
        </xdr:nvSpPr>
        <xdr:spPr>
          <a:xfrm>
            <a:off x="24" y="91"/>
            <a:ext cx="20" cy="1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latin typeface="Times New Roman"/>
                <a:ea typeface="Times New Roman"/>
                <a:cs typeface="Times New Roman"/>
              </a:rPr>
              <a:t>b</a:t>
            </a:r>
          </a:p>
        </xdr:txBody>
      </xdr:sp>
      <xdr:sp>
        <xdr:nvSpPr>
          <xdr:cNvPr id="9" name="TextBox 20"/>
          <xdr:cNvSpPr txBox="1">
            <a:spLocks noChangeArrowheads="1"/>
          </xdr:cNvSpPr>
        </xdr:nvSpPr>
        <xdr:spPr>
          <a:xfrm>
            <a:off x="132" y="84"/>
            <a:ext cx="19" cy="1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latin typeface="Times New Roman"/>
                <a:ea typeface="Times New Roman"/>
                <a:cs typeface="Times New Roman"/>
              </a:rPr>
              <a:t>c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1</xdr:row>
      <xdr:rowOff>142875</xdr:rowOff>
    </xdr:from>
    <xdr:to>
      <xdr:col>6</xdr:col>
      <xdr:colOff>0</xdr:colOff>
      <xdr:row>10</xdr:row>
      <xdr:rowOff>123825</xdr:rowOff>
    </xdr:to>
    <xdr:grpSp>
      <xdr:nvGrpSpPr>
        <xdr:cNvPr id="1" name="Group 34"/>
        <xdr:cNvGrpSpPr>
          <a:grpSpLocks/>
        </xdr:cNvGrpSpPr>
      </xdr:nvGrpSpPr>
      <xdr:grpSpPr>
        <a:xfrm>
          <a:off x="133350" y="342900"/>
          <a:ext cx="1152525" cy="1714500"/>
          <a:chOff x="25" y="728"/>
          <a:chExt cx="86" cy="187"/>
        </a:xfrm>
        <a:solidFill>
          <a:srgbClr val="FFFFFF"/>
        </a:solidFill>
      </xdr:grpSpPr>
      <xdr:grpSp>
        <xdr:nvGrpSpPr>
          <xdr:cNvPr id="2" name="Group 33"/>
          <xdr:cNvGrpSpPr>
            <a:grpSpLocks/>
          </xdr:cNvGrpSpPr>
        </xdr:nvGrpSpPr>
        <xdr:grpSpPr>
          <a:xfrm>
            <a:off x="25" y="728"/>
            <a:ext cx="86" cy="187"/>
            <a:chOff x="12" y="599"/>
            <a:chExt cx="86" cy="187"/>
          </a:xfrm>
          <a:solidFill>
            <a:srgbClr val="FFFFFF">
              <a:alpha val="50000"/>
            </a:srgbClr>
          </a:solidFill>
        </xdr:grpSpPr>
        <xdr:sp>
          <xdr:nvSpPr>
            <xdr:cNvPr id="3" name="AutoShape 1"/>
            <xdr:cNvSpPr>
              <a:spLocks/>
            </xdr:cNvSpPr>
          </xdr:nvSpPr>
          <xdr:spPr>
            <a:xfrm>
              <a:off x="12" y="599"/>
              <a:ext cx="86" cy="187"/>
            </a:xfrm>
            <a:prstGeom prst="diamond">
              <a:avLst/>
            </a:prstGeom>
            <a:solidFill>
              <a:srgbClr val="FFCCFF">
                <a:alpha val="50000"/>
              </a:srgbClr>
            </a:solidFill>
            <a:ln w="9525" cmpd="sng">
              <a:solidFill>
                <a:srgbClr val="FF00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4" name="AutoShape 2"/>
            <xdr:cNvSpPr>
              <a:spLocks/>
            </xdr:cNvSpPr>
          </xdr:nvSpPr>
          <xdr:spPr>
            <a:xfrm>
              <a:off x="55" y="599"/>
              <a:ext cx="0" cy="187"/>
            </a:xfrm>
            <a:prstGeom prst="straightConnector1">
              <a:avLst/>
            </a:prstGeom>
            <a:noFill/>
            <a:ln w="9525" cmpd="sng">
              <a:solidFill>
                <a:srgbClr val="FF00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5" name="AutoShape 3"/>
            <xdr:cNvSpPr>
              <a:spLocks/>
            </xdr:cNvSpPr>
          </xdr:nvSpPr>
          <xdr:spPr>
            <a:xfrm>
              <a:off x="12" y="693"/>
              <a:ext cx="86" cy="0"/>
            </a:xfrm>
            <a:prstGeom prst="straightConnector1">
              <a:avLst/>
            </a:prstGeom>
            <a:noFill/>
            <a:ln w="9525" cmpd="sng">
              <a:solidFill>
                <a:srgbClr val="FF00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6" name="TextBox 4"/>
            <xdr:cNvSpPr txBox="1">
              <a:spLocks noChangeArrowheads="1"/>
            </xdr:cNvSpPr>
          </xdr:nvSpPr>
          <xdr:spPr>
            <a:xfrm>
              <a:off x="39" y="635"/>
              <a:ext cx="27" cy="33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200" b="0" i="0" u="none" baseline="0">
                  <a:latin typeface="Times New Roman"/>
                  <a:ea typeface="Times New Roman"/>
                  <a:cs typeface="Times New Roman"/>
                </a:rPr>
                <a:t>d</a:t>
              </a:r>
              <a:r>
                <a:rPr lang="en-US" cap="none" sz="1200" b="0" i="0" u="none" baseline="-25000">
                  <a:latin typeface="Times New Roman"/>
                  <a:ea typeface="Times New Roman"/>
                  <a:cs typeface="Times New Roman"/>
                </a:rPr>
                <a:t>1</a:t>
              </a:r>
            </a:p>
          </xdr:txBody>
        </xdr:sp>
        <xdr:sp>
          <xdr:nvSpPr>
            <xdr:cNvPr id="7" name="TextBox 5"/>
            <xdr:cNvSpPr txBox="1">
              <a:spLocks noChangeArrowheads="1"/>
            </xdr:cNvSpPr>
          </xdr:nvSpPr>
          <xdr:spPr>
            <a:xfrm>
              <a:off x="61" y="689"/>
              <a:ext cx="27" cy="33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200" b="0" i="0" u="none" baseline="0">
                  <a:latin typeface="Times New Roman"/>
                  <a:ea typeface="Times New Roman"/>
                  <a:cs typeface="Times New Roman"/>
                </a:rPr>
                <a:t>d</a:t>
              </a:r>
              <a:r>
                <a:rPr lang="en-US" cap="none" sz="1200" b="0" i="0" u="none" baseline="-25000">
                  <a:latin typeface="Times New Roman"/>
                  <a:ea typeface="Times New Roman"/>
                  <a:cs typeface="Times New Roman"/>
                </a:rPr>
                <a:t>2</a:t>
              </a:r>
            </a:p>
          </xdr:txBody>
        </xdr:sp>
        <xdr:sp>
          <xdr:nvSpPr>
            <xdr:cNvPr id="8" name="AutoShape 8"/>
            <xdr:cNvSpPr>
              <a:spLocks/>
            </xdr:cNvSpPr>
          </xdr:nvSpPr>
          <xdr:spPr>
            <a:xfrm rot="13583831">
              <a:off x="80" y="685"/>
              <a:ext cx="15" cy="16"/>
            </a:xfrm>
            <a:prstGeom prst="triangle">
              <a:avLst>
                <a:gd name="adj" fmla="val -50000"/>
              </a:avLst>
            </a:prstGeom>
            <a:solidFill>
              <a:srgbClr val="FFCCFF">
                <a:alpha val="50000"/>
              </a:srgbClr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10" name="Polygon 10"/>
            <xdr:cNvSpPr>
              <a:spLocks/>
            </xdr:cNvSpPr>
          </xdr:nvSpPr>
          <xdr:spPr>
            <a:xfrm>
              <a:off x="87" y="679"/>
              <a:ext cx="5" cy="27"/>
            </a:xfrm>
            <a:custGeom>
              <a:pathLst>
                <a:path h="27" w="9">
                  <a:moveTo>
                    <a:pt x="9" y="0"/>
                  </a:moveTo>
                  <a:cubicBezTo>
                    <a:pt x="6" y="2"/>
                    <a:pt x="3" y="5"/>
                    <a:pt x="1" y="8"/>
                  </a:cubicBezTo>
                  <a:cubicBezTo>
                    <a:pt x="0" y="13"/>
                    <a:pt x="0" y="17"/>
                    <a:pt x="3" y="22"/>
                  </a:cubicBezTo>
                  <a:cubicBezTo>
                    <a:pt x="4" y="24"/>
                    <a:pt x="9" y="27"/>
                    <a:pt x="9" y="27"/>
                  </a:cubicBezTo>
                </a:path>
              </a:pathLst>
            </a:custGeom>
            <a:noFill/>
            <a:ln w="9525" cmpd="sng">
              <a:solidFill>
                <a:srgbClr val="FF00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11" name="Polygon 12"/>
            <xdr:cNvSpPr>
              <a:spLocks/>
            </xdr:cNvSpPr>
          </xdr:nvSpPr>
          <xdr:spPr>
            <a:xfrm rot="16200000">
              <a:off x="50" y="613"/>
              <a:ext cx="11" cy="3"/>
            </a:xfrm>
            <a:custGeom>
              <a:pathLst>
                <a:path h="27" w="9">
                  <a:moveTo>
                    <a:pt x="9" y="0"/>
                  </a:moveTo>
                  <a:cubicBezTo>
                    <a:pt x="6" y="2"/>
                    <a:pt x="3" y="5"/>
                    <a:pt x="1" y="8"/>
                  </a:cubicBezTo>
                  <a:cubicBezTo>
                    <a:pt x="0" y="13"/>
                    <a:pt x="0" y="17"/>
                    <a:pt x="3" y="22"/>
                  </a:cubicBezTo>
                  <a:cubicBezTo>
                    <a:pt x="4" y="24"/>
                    <a:pt x="9" y="27"/>
                    <a:pt x="9" y="27"/>
                  </a:cubicBezTo>
                </a:path>
              </a:pathLst>
            </a:custGeom>
            <a:noFill/>
            <a:ln w="9525" cmpd="sng">
              <a:solidFill>
                <a:srgbClr val="FF00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12" name="AutoShape 13"/>
            <xdr:cNvSpPr>
              <a:spLocks/>
            </xdr:cNvSpPr>
          </xdr:nvSpPr>
          <xdr:spPr>
            <a:xfrm rot="-133002">
              <a:off x="52" y="600"/>
              <a:ext cx="6" cy="15"/>
            </a:xfrm>
            <a:prstGeom prst="triangle">
              <a:avLst>
                <a:gd name="adj" fmla="val 5398"/>
              </a:avLst>
            </a:prstGeom>
            <a:solidFill>
              <a:srgbClr val="FFCCFF">
                <a:alpha val="50000"/>
              </a:srgbClr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</xdr:grpSp>
      <xdr:sp>
        <xdr:nvSpPr>
          <xdr:cNvPr id="14" name="TextBox 16"/>
          <xdr:cNvSpPr txBox="1">
            <a:spLocks noChangeArrowheads="1"/>
          </xdr:cNvSpPr>
        </xdr:nvSpPr>
        <xdr:spPr>
          <a:xfrm>
            <a:off x="89" y="760"/>
            <a:ext cx="13" cy="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latin typeface="Times New Roman"/>
                <a:ea typeface="Times New Roman"/>
                <a:cs typeface="Times New Roman"/>
              </a:rPr>
              <a:t>a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image" Target="../media/image26.png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oleObject" Target="../embeddings/oleObject_1_5.bin" /><Relationship Id="rId7" Type="http://schemas.openxmlformats.org/officeDocument/2006/relationships/oleObject" Target="../embeddings/oleObject_1_6.bin" /><Relationship Id="rId8" Type="http://schemas.openxmlformats.org/officeDocument/2006/relationships/oleObject" Target="../embeddings/oleObject_1_7.bin" /><Relationship Id="rId9" Type="http://schemas.openxmlformats.org/officeDocument/2006/relationships/oleObject" Target="../embeddings/oleObject_1_8.bin" /><Relationship Id="rId10" Type="http://schemas.openxmlformats.org/officeDocument/2006/relationships/oleObject" Target="../embeddings/oleObject_1_9.bin" /><Relationship Id="rId11" Type="http://schemas.openxmlformats.org/officeDocument/2006/relationships/oleObject" Target="../embeddings/oleObject_1_10.bin" /><Relationship Id="rId12" Type="http://schemas.openxmlformats.org/officeDocument/2006/relationships/oleObject" Target="../embeddings/oleObject_1_11.bin" /><Relationship Id="rId13" Type="http://schemas.openxmlformats.org/officeDocument/2006/relationships/oleObject" Target="../embeddings/oleObject_1_12.bin" /><Relationship Id="rId14" Type="http://schemas.openxmlformats.org/officeDocument/2006/relationships/oleObject" Target="../embeddings/oleObject_1_13.bin" /><Relationship Id="rId15" Type="http://schemas.openxmlformats.org/officeDocument/2006/relationships/oleObject" Target="../embeddings/oleObject_1_14.bin" /><Relationship Id="rId16" Type="http://schemas.openxmlformats.org/officeDocument/2006/relationships/oleObject" Target="../embeddings/oleObject_1_15.bin" /><Relationship Id="rId17" Type="http://schemas.openxmlformats.org/officeDocument/2006/relationships/oleObject" Target="../embeddings/oleObject_1_16.bin" /><Relationship Id="rId18" Type="http://schemas.openxmlformats.org/officeDocument/2006/relationships/oleObject" Target="../embeddings/oleObject_1_17.bin" /><Relationship Id="rId19" Type="http://schemas.openxmlformats.org/officeDocument/2006/relationships/oleObject" Target="../embeddings/oleObject_1_18.bin" /><Relationship Id="rId20" Type="http://schemas.openxmlformats.org/officeDocument/2006/relationships/oleObject" Target="../embeddings/oleObject_1_19.bin" /><Relationship Id="rId21" Type="http://schemas.openxmlformats.org/officeDocument/2006/relationships/oleObject" Target="../embeddings/oleObject_1_20.bin" /><Relationship Id="rId22" Type="http://schemas.openxmlformats.org/officeDocument/2006/relationships/oleObject" Target="../embeddings/oleObject_1_21.bin" /><Relationship Id="rId23" Type="http://schemas.openxmlformats.org/officeDocument/2006/relationships/vmlDrawing" Target="../drawings/vmlDrawing2.vml" /><Relationship Id="rId24" Type="http://schemas.openxmlformats.org/officeDocument/2006/relationships/drawing" Target="../drawings/drawing1.xml" /><Relationship Id="rId2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oleObject" Target="../embeddings/oleObject_2_1.bin" /><Relationship Id="rId3" Type="http://schemas.openxmlformats.org/officeDocument/2006/relationships/oleObject" Target="../embeddings/oleObject_2_2.bin" /><Relationship Id="rId4" Type="http://schemas.openxmlformats.org/officeDocument/2006/relationships/oleObject" Target="../embeddings/oleObject_2_3.bin" /><Relationship Id="rId5" Type="http://schemas.openxmlformats.org/officeDocument/2006/relationships/oleObject" Target="../embeddings/oleObject_2_4.bin" /><Relationship Id="rId6" Type="http://schemas.openxmlformats.org/officeDocument/2006/relationships/oleObject" Target="../embeddings/oleObject_2_5.bin" /><Relationship Id="rId7" Type="http://schemas.openxmlformats.org/officeDocument/2006/relationships/oleObject" Target="../embeddings/oleObject_2_6.bin" /><Relationship Id="rId8" Type="http://schemas.openxmlformats.org/officeDocument/2006/relationships/oleObject" Target="../embeddings/oleObject_2_7.bin" /><Relationship Id="rId9" Type="http://schemas.openxmlformats.org/officeDocument/2006/relationships/oleObject" Target="../embeddings/oleObject_2_8.bin" /><Relationship Id="rId10" Type="http://schemas.openxmlformats.org/officeDocument/2006/relationships/oleObject" Target="../embeddings/oleObject_2_9.bin" /><Relationship Id="rId11" Type="http://schemas.openxmlformats.org/officeDocument/2006/relationships/oleObject" Target="../embeddings/oleObject_2_10.bin" /><Relationship Id="rId12" Type="http://schemas.openxmlformats.org/officeDocument/2006/relationships/oleObject" Target="../embeddings/oleObject_2_11.bin" /><Relationship Id="rId13" Type="http://schemas.openxmlformats.org/officeDocument/2006/relationships/oleObject" Target="../embeddings/oleObject_2_12.bin" /><Relationship Id="rId14" Type="http://schemas.openxmlformats.org/officeDocument/2006/relationships/oleObject" Target="../embeddings/oleObject_2_13.bin" /><Relationship Id="rId15" Type="http://schemas.openxmlformats.org/officeDocument/2006/relationships/oleObject" Target="../embeddings/oleObject_2_14.bin" /><Relationship Id="rId16" Type="http://schemas.openxmlformats.org/officeDocument/2006/relationships/oleObject" Target="../embeddings/oleObject_2_15.bin" /><Relationship Id="rId17" Type="http://schemas.openxmlformats.org/officeDocument/2006/relationships/oleObject" Target="../embeddings/oleObject_2_16.bin" /><Relationship Id="rId18" Type="http://schemas.openxmlformats.org/officeDocument/2006/relationships/oleObject" Target="../embeddings/oleObject_2_17.bin" /><Relationship Id="rId19" Type="http://schemas.openxmlformats.org/officeDocument/2006/relationships/oleObject" Target="../embeddings/oleObject_2_18.bin" /><Relationship Id="rId20" Type="http://schemas.openxmlformats.org/officeDocument/2006/relationships/oleObject" Target="../embeddings/oleObject_2_19.bin" /><Relationship Id="rId21" Type="http://schemas.openxmlformats.org/officeDocument/2006/relationships/oleObject" Target="../embeddings/oleObject_2_20.bin" /><Relationship Id="rId22" Type="http://schemas.openxmlformats.org/officeDocument/2006/relationships/oleObject" Target="../embeddings/oleObject_2_21.bin" /><Relationship Id="rId23" Type="http://schemas.openxmlformats.org/officeDocument/2006/relationships/vmlDrawing" Target="../drawings/vmlDrawing3.vml" /><Relationship Id="rId24" Type="http://schemas.openxmlformats.org/officeDocument/2006/relationships/drawing" Target="../drawings/drawing2.xml" /><Relationship Id="rId25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E32"/>
  <sheetViews>
    <sheetView showGridLines="0" showRowColHeaders="0" tabSelected="1" showOutlineSymbols="0" workbookViewId="0" topLeftCell="A1">
      <selection activeCell="A1" sqref="A1:B1"/>
    </sheetView>
  </sheetViews>
  <sheetFormatPr defaultColWidth="9.00390625" defaultRowHeight="15.75"/>
  <cols>
    <col min="1" max="1" width="13.875" style="3" bestFit="1" customWidth="1"/>
    <col min="2" max="2" width="60.375" style="2" customWidth="1"/>
    <col min="3" max="16384" width="16.00390625" style="2" customWidth="1"/>
  </cols>
  <sheetData>
    <row r="1" spans="1:5" ht="23.25">
      <c r="A1" s="12" t="s">
        <v>29</v>
      </c>
      <c r="B1" s="12"/>
      <c r="C1" s="1"/>
      <c r="D1" s="1"/>
      <c r="E1" s="1"/>
    </row>
    <row r="3" spans="1:2" ht="18.75">
      <c r="A3" s="4" t="s">
        <v>23</v>
      </c>
      <c r="B3" s="2" t="s">
        <v>35</v>
      </c>
    </row>
    <row r="4" ht="18.75">
      <c r="A4" s="4"/>
    </row>
    <row r="5" spans="1:2" ht="18.75">
      <c r="A5" s="4" t="s">
        <v>30</v>
      </c>
      <c r="B5" s="2" t="s">
        <v>31</v>
      </c>
    </row>
    <row r="6" ht="18.75">
      <c r="A6" s="4"/>
    </row>
    <row r="7" spans="1:2" ht="37.5">
      <c r="A7" s="8" t="s">
        <v>24</v>
      </c>
      <c r="B7" s="5" t="s">
        <v>55</v>
      </c>
    </row>
    <row r="8" spans="1:2" ht="18.75">
      <c r="A8" s="4"/>
      <c r="B8" s="5" t="s">
        <v>50</v>
      </c>
    </row>
    <row r="9" spans="1:2" ht="18.75">
      <c r="A9" s="4"/>
      <c r="B9" s="1" t="s">
        <v>51</v>
      </c>
    </row>
    <row r="10" spans="1:2" ht="18.75">
      <c r="A10" s="4"/>
      <c r="B10" s="10" t="s">
        <v>45</v>
      </c>
    </row>
    <row r="11" spans="1:2" ht="18.75">
      <c r="A11" s="4"/>
      <c r="B11" s="10" t="s">
        <v>46</v>
      </c>
    </row>
    <row r="12" spans="1:2" ht="18.75">
      <c r="A12" s="4"/>
      <c r="B12" s="6" t="s">
        <v>47</v>
      </c>
    </row>
    <row r="13" spans="1:2" ht="18.75">
      <c r="A13" s="4"/>
      <c r="B13" s="6" t="s">
        <v>48</v>
      </c>
    </row>
    <row r="14" spans="1:2" ht="18.75">
      <c r="A14" s="4"/>
      <c r="B14" s="10" t="s">
        <v>36</v>
      </c>
    </row>
    <row r="15" spans="1:2" ht="18.75">
      <c r="A15" s="4"/>
      <c r="B15" s="10" t="s">
        <v>49</v>
      </c>
    </row>
    <row r="16" spans="1:2" ht="18.75">
      <c r="A16" s="4"/>
      <c r="B16" s="1" t="s">
        <v>52</v>
      </c>
    </row>
    <row r="17" spans="1:2" ht="18.75">
      <c r="A17" s="4"/>
      <c r="B17" s="10" t="s">
        <v>38</v>
      </c>
    </row>
    <row r="18" spans="1:2" ht="18.75">
      <c r="A18" s="4"/>
      <c r="B18" s="10" t="s">
        <v>37</v>
      </c>
    </row>
    <row r="19" spans="1:2" ht="18.75">
      <c r="A19" s="4"/>
      <c r="B19" s="10" t="s">
        <v>39</v>
      </c>
    </row>
    <row r="20" spans="1:2" ht="18.75">
      <c r="A20" s="4"/>
      <c r="B20" s="10" t="s">
        <v>40</v>
      </c>
    </row>
    <row r="21" spans="1:2" ht="18.75">
      <c r="A21" s="4"/>
      <c r="B21" s="10" t="s">
        <v>41</v>
      </c>
    </row>
    <row r="22" spans="1:2" ht="18.75">
      <c r="A22" s="4"/>
      <c r="B22" s="10" t="s">
        <v>42</v>
      </c>
    </row>
    <row r="23" spans="1:2" ht="18.75">
      <c r="A23" s="4"/>
      <c r="B23" s="10" t="s">
        <v>43</v>
      </c>
    </row>
    <row r="24" spans="1:2" ht="18.75">
      <c r="A24" s="4"/>
      <c r="B24" s="10" t="s">
        <v>44</v>
      </c>
    </row>
    <row r="25" spans="1:2" ht="18.75">
      <c r="A25" s="4"/>
      <c r="B25" s="9" t="s">
        <v>53</v>
      </c>
    </row>
    <row r="26" spans="1:2" ht="18.75">
      <c r="A26" s="4"/>
      <c r="B26" s="9" t="s">
        <v>54</v>
      </c>
    </row>
    <row r="27" ht="43.5" customHeight="1">
      <c r="B27" s="11" t="s">
        <v>56</v>
      </c>
    </row>
    <row r="28" ht="18.75"/>
    <row r="29" spans="1:2" ht="18.75">
      <c r="A29" s="4" t="s">
        <v>25</v>
      </c>
      <c r="B29" s="2" t="s">
        <v>26</v>
      </c>
    </row>
    <row r="30" ht="18.75">
      <c r="A30" s="4"/>
    </row>
    <row r="31" spans="1:2" ht="18.75">
      <c r="A31" s="4" t="s">
        <v>27</v>
      </c>
      <c r="B31" s="2" t="s">
        <v>28</v>
      </c>
    </row>
    <row r="32" ht="18.75">
      <c r="B32" s="7">
        <v>36808</v>
      </c>
    </row>
  </sheetData>
  <mergeCells count="1">
    <mergeCell ref="A1:B1"/>
  </mergeCells>
  <printOptions/>
  <pageMargins left="0.75" right="0.75" top="1" bottom="1" header="0.5" footer="0.5"/>
  <pageSetup horizontalDpi="360" verticalDpi="360" orientation="portrait" paperSize="9" r:id="rId3"/>
  <legacyDrawing r:id="rId1"/>
  <picture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AG28"/>
  <sheetViews>
    <sheetView showGridLines="0" showRowColHeaders="0" showOutlineSymbols="0" workbookViewId="0" topLeftCell="A13">
      <selection activeCell="A1" sqref="A1"/>
    </sheetView>
  </sheetViews>
  <sheetFormatPr defaultColWidth="9.00390625" defaultRowHeight="15.75"/>
  <cols>
    <col min="1" max="1" width="3.75390625" style="33" customWidth="1"/>
    <col min="2" max="2" width="4.75390625" style="33" customWidth="1"/>
    <col min="3" max="3" width="0.74609375" style="33" customWidth="1"/>
    <col min="4" max="4" width="3.125" style="33" customWidth="1"/>
    <col min="5" max="5" width="0.875" style="33" customWidth="1"/>
    <col min="6" max="6" width="4.375" style="33" customWidth="1"/>
    <col min="7" max="7" width="3.375" style="33" customWidth="1"/>
    <col min="8" max="8" width="0.6171875" style="33" customWidth="1"/>
    <col min="9" max="9" width="3.00390625" style="33" customWidth="1"/>
    <col min="10" max="10" width="0.875" style="33" customWidth="1"/>
    <col min="11" max="11" width="2.625" style="33" customWidth="1"/>
    <col min="12" max="12" width="3.375" style="33" bestFit="1" customWidth="1"/>
    <col min="13" max="13" width="6.375" style="33" customWidth="1"/>
    <col min="14" max="14" width="1.625" style="33" bestFit="1" customWidth="1"/>
    <col min="15" max="15" width="2.875" style="33" bestFit="1" customWidth="1"/>
    <col min="16" max="16" width="1.4921875" style="33" customWidth="1"/>
    <col min="17" max="17" width="1.12109375" style="33" customWidth="1"/>
    <col min="18" max="18" width="2.875" style="33" bestFit="1" customWidth="1"/>
    <col min="19" max="19" width="3.00390625" style="33" customWidth="1"/>
    <col min="20" max="20" width="5.375" style="33" customWidth="1"/>
    <col min="21" max="21" width="1.12109375" style="33" customWidth="1"/>
    <col min="22" max="22" width="3.125" style="33" customWidth="1"/>
    <col min="23" max="23" width="1.75390625" style="33" customWidth="1"/>
    <col min="24" max="24" width="2.25390625" style="33" customWidth="1"/>
    <col min="25" max="25" width="3.125" style="33" bestFit="1" customWidth="1"/>
    <col min="26" max="26" width="2.75390625" style="33" customWidth="1"/>
    <col min="27" max="27" width="0.74609375" style="33" customWidth="1"/>
    <col min="28" max="28" width="2.875" style="33" bestFit="1" customWidth="1"/>
    <col min="29" max="29" width="0.74609375" style="33" customWidth="1"/>
    <col min="30" max="16384" width="9.00390625" style="33" customWidth="1"/>
  </cols>
  <sheetData>
    <row r="1" spans="1:4" ht="15.75">
      <c r="A1" s="78" t="s">
        <v>7</v>
      </c>
      <c r="B1" s="32"/>
      <c r="C1" s="32"/>
      <c r="D1" s="32"/>
    </row>
    <row r="2" spans="15:18" ht="15.75">
      <c r="O2" s="34"/>
      <c r="Q2" s="35"/>
      <c r="R2" s="36"/>
    </row>
    <row r="3" ht="15.75"/>
    <row r="4" ht="15.75"/>
    <row r="5" ht="15.75"/>
    <row r="6" ht="15.75">
      <c r="P6" s="37"/>
    </row>
    <row r="7" ht="15.75"/>
    <row r="8" ht="15.75"/>
    <row r="9" ht="15.75"/>
    <row r="10" spans="1:19" ht="15.75">
      <c r="A10" s="79" t="s">
        <v>13</v>
      </c>
      <c r="B10" s="38"/>
      <c r="C10" s="38"/>
      <c r="D10" s="38"/>
      <c r="P10" s="39"/>
      <c r="Q10" s="39"/>
      <c r="R10" s="40"/>
      <c r="S10" s="79" t="s">
        <v>10</v>
      </c>
    </row>
    <row r="11" spans="6:30" ht="15.75">
      <c r="F11" s="41" t="s">
        <v>5</v>
      </c>
      <c r="G11" s="44">
        <f>SQRT((B12^2)+(B13^2))</f>
        <v>7.810249675906654</v>
      </c>
      <c r="H11" s="44"/>
      <c r="I11" s="44"/>
      <c r="J11" s="43"/>
      <c r="K11" s="43"/>
      <c r="P11" s="39"/>
      <c r="Q11" s="39"/>
      <c r="R11" s="40"/>
      <c r="Y11" s="43" t="s">
        <v>2</v>
      </c>
      <c r="Z11" s="44">
        <f>SQRT(T13^2-T12^2)</f>
        <v>4.983974317750844</v>
      </c>
      <c r="AA11" s="44"/>
      <c r="AB11" s="44"/>
      <c r="AC11" s="43"/>
      <c r="AD11" s="43"/>
    </row>
    <row r="12" spans="1:30" ht="15.75">
      <c r="A12" s="45" t="s">
        <v>3</v>
      </c>
      <c r="B12" s="81">
        <v>6</v>
      </c>
      <c r="C12" s="46"/>
      <c r="D12" s="46"/>
      <c r="F12" s="41" t="s">
        <v>6</v>
      </c>
      <c r="G12" s="44">
        <f>B12*B13/2</f>
        <v>15</v>
      </c>
      <c r="H12" s="44"/>
      <c r="I12" s="44"/>
      <c r="J12" s="43"/>
      <c r="K12" s="43"/>
      <c r="P12" s="39"/>
      <c r="Q12" s="39"/>
      <c r="R12" s="40"/>
      <c r="S12" s="33" t="s">
        <v>3</v>
      </c>
      <c r="T12" s="83">
        <v>6</v>
      </c>
      <c r="U12" s="47"/>
      <c r="V12" s="47"/>
      <c r="W12" s="47"/>
      <c r="Y12" s="43" t="s">
        <v>6</v>
      </c>
      <c r="Z12" s="44">
        <f>T12*Z11/2</f>
        <v>14.951922953252533</v>
      </c>
      <c r="AA12" s="44"/>
      <c r="AB12" s="44"/>
      <c r="AC12" s="43"/>
      <c r="AD12" s="43"/>
    </row>
    <row r="13" spans="1:30" ht="18.75" customHeight="1">
      <c r="A13" s="45" t="s">
        <v>2</v>
      </c>
      <c r="B13" s="82">
        <v>5</v>
      </c>
      <c r="C13" s="48"/>
      <c r="D13" s="48"/>
      <c r="G13" s="49">
        <f>INT(ASIN(B12/G11)*180/PI())</f>
        <v>50</v>
      </c>
      <c r="H13" s="50" t="s">
        <v>0</v>
      </c>
      <c r="I13" s="49">
        <f>(ASIN(B12/G11)*180/PI()-INT(ASIN(B12/G11)*180/PI()))*60</f>
        <v>11.665734464088615</v>
      </c>
      <c r="J13" s="50" t="s">
        <v>1</v>
      </c>
      <c r="K13" s="51"/>
      <c r="P13" s="39"/>
      <c r="Q13" s="39"/>
      <c r="R13" s="40"/>
      <c r="S13" s="33" t="s">
        <v>4</v>
      </c>
      <c r="T13" s="84">
        <v>7.8</v>
      </c>
      <c r="X13" s="47"/>
      <c r="Y13" s="43"/>
      <c r="Z13" s="49">
        <f>INT(ASIN(T12/T13)*180/PI())</f>
        <v>50</v>
      </c>
      <c r="AA13" s="50" t="s">
        <v>0</v>
      </c>
      <c r="AB13" s="49">
        <f>(ASIN(T12/T13)*180/PI()-INT(ASIN(T12/T13)*180/PI()))*60</f>
        <v>17.091766090428138</v>
      </c>
      <c r="AC13" s="50" t="s">
        <v>1</v>
      </c>
      <c r="AD13" s="43"/>
    </row>
    <row r="14" spans="2:30" ht="20.25" customHeight="1">
      <c r="B14" s="43"/>
      <c r="E14" s="41"/>
      <c r="G14" s="49">
        <f>INT(ASIN(B13/G11)*180/PI())</f>
        <v>39</v>
      </c>
      <c r="H14" s="50" t="s">
        <v>0</v>
      </c>
      <c r="I14" s="49">
        <f>(ASIN(B13/G11)*180/PI()-INT(ASIN(B13/G11)*180/PI()))*60</f>
        <v>48.33426553591181</v>
      </c>
      <c r="J14" s="50" t="s">
        <v>1</v>
      </c>
      <c r="K14" s="43"/>
      <c r="P14" s="39"/>
      <c r="Q14" s="39"/>
      <c r="R14" s="40"/>
      <c r="T14" s="43"/>
      <c r="Y14" s="43"/>
      <c r="Z14" s="49">
        <f>INT(ASIN(Z11/T13)*180/PI())</f>
        <v>39</v>
      </c>
      <c r="AA14" s="50" t="s">
        <v>0</v>
      </c>
      <c r="AB14" s="49">
        <f>(ASIN(Z11/T13)*180/PI()-INT(ASIN(Z11/T13)*180/PI()))*60</f>
        <v>42.90823390957229</v>
      </c>
      <c r="AC14" s="50" t="s">
        <v>1</v>
      </c>
      <c r="AD14" s="43"/>
    </row>
    <row r="15" spans="2:33" ht="20.25" customHeight="1">
      <c r="B15" s="43"/>
      <c r="F15" s="45"/>
      <c r="G15" s="48"/>
      <c r="H15" s="46"/>
      <c r="I15" s="46"/>
      <c r="J15" s="46"/>
      <c r="P15" s="39"/>
      <c r="Q15" s="39"/>
      <c r="R15" s="52"/>
      <c r="S15" s="53"/>
      <c r="T15" s="43"/>
      <c r="AD15" s="54"/>
      <c r="AE15" s="55"/>
      <c r="AF15" s="56"/>
      <c r="AG15" s="57"/>
    </row>
    <row r="16" spans="1:20" ht="18" customHeight="1">
      <c r="A16" s="79" t="s">
        <v>11</v>
      </c>
      <c r="B16" s="58"/>
      <c r="C16" s="38"/>
      <c r="D16" s="38"/>
      <c r="P16" s="39"/>
      <c r="Q16" s="39"/>
      <c r="R16" s="40"/>
      <c r="S16" s="79" t="s">
        <v>12</v>
      </c>
      <c r="T16" s="43"/>
    </row>
    <row r="17" spans="1:30" ht="15.75">
      <c r="A17" s="80" t="s">
        <v>8</v>
      </c>
      <c r="B17" s="60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37"/>
      <c r="P17" s="39"/>
      <c r="Q17" s="39"/>
      <c r="R17" s="40"/>
      <c r="T17" s="43"/>
      <c r="Y17" s="33" t="s">
        <v>2</v>
      </c>
      <c r="Z17" s="44">
        <f>SQRT(T18^2-Z18^2)</f>
        <v>4.999256752977502</v>
      </c>
      <c r="AA17" s="44"/>
      <c r="AB17" s="44"/>
      <c r="AC17" s="43"/>
      <c r="AD17" s="43"/>
    </row>
    <row r="18" spans="2:30" ht="15.75">
      <c r="B18" s="43"/>
      <c r="F18" s="61"/>
      <c r="G18" s="49">
        <f>89-B20</f>
        <v>77</v>
      </c>
      <c r="H18" s="50" t="s">
        <v>0</v>
      </c>
      <c r="I18" s="49">
        <f>60-D20</f>
        <v>12</v>
      </c>
      <c r="J18" s="62" t="s">
        <v>1</v>
      </c>
      <c r="K18" s="43"/>
      <c r="P18" s="39"/>
      <c r="Q18" s="39"/>
      <c r="R18" s="40"/>
      <c r="S18" s="33" t="s">
        <v>4</v>
      </c>
      <c r="T18" s="83">
        <v>7.81</v>
      </c>
      <c r="Y18" s="33" t="s">
        <v>3</v>
      </c>
      <c r="Z18" s="42">
        <f>T18*SIN((V19/60+T19)*PI()/180)</f>
        <v>6.000294319265417</v>
      </c>
      <c r="AA18" s="42"/>
      <c r="AB18" s="42"/>
      <c r="AC18" s="43"/>
      <c r="AD18" s="43"/>
    </row>
    <row r="19" spans="1:30" ht="15.75">
      <c r="A19" s="33" t="s">
        <v>3</v>
      </c>
      <c r="B19" s="81">
        <v>6</v>
      </c>
      <c r="F19" s="61" t="s">
        <v>4</v>
      </c>
      <c r="G19" s="44">
        <f>B19/SIN((I18/60+G18)*PI()/180)</f>
        <v>6.152903628052753</v>
      </c>
      <c r="H19" s="44"/>
      <c r="I19" s="44"/>
      <c r="J19" s="62"/>
      <c r="K19" s="43"/>
      <c r="P19" s="39"/>
      <c r="Q19" s="39"/>
      <c r="R19" s="40"/>
      <c r="T19" s="85">
        <v>50</v>
      </c>
      <c r="U19" s="63" t="s">
        <v>0</v>
      </c>
      <c r="V19" s="86">
        <v>12</v>
      </c>
      <c r="W19" s="64" t="s">
        <v>1</v>
      </c>
      <c r="Z19" s="49">
        <f>89-T19</f>
        <v>39</v>
      </c>
      <c r="AA19" s="50" t="s">
        <v>0</v>
      </c>
      <c r="AB19" s="49">
        <f>60-V19</f>
        <v>48</v>
      </c>
      <c r="AC19" s="50" t="s">
        <v>1</v>
      </c>
      <c r="AD19" s="43"/>
    </row>
    <row r="20" spans="2:30" ht="15.75">
      <c r="B20" s="85">
        <v>12</v>
      </c>
      <c r="C20" s="63" t="s">
        <v>0</v>
      </c>
      <c r="D20" s="86">
        <v>48</v>
      </c>
      <c r="E20" s="64" t="s">
        <v>1</v>
      </c>
      <c r="F20" s="65" t="s">
        <v>2</v>
      </c>
      <c r="G20" s="44">
        <f>SQRT((G19^2)-(B19^2))</f>
        <v>1.363166554792456</v>
      </c>
      <c r="H20" s="44"/>
      <c r="I20" s="44"/>
      <c r="J20" s="43"/>
      <c r="K20" s="43"/>
      <c r="N20" s="66"/>
      <c r="P20" s="39"/>
      <c r="Q20" s="39"/>
      <c r="R20" s="40"/>
      <c r="X20" s="47"/>
      <c r="Y20" s="33" t="s">
        <v>6</v>
      </c>
      <c r="Z20" s="44">
        <f>+Z17*Z18/2</f>
        <v>14.998505947720089</v>
      </c>
      <c r="AA20" s="44"/>
      <c r="AB20" s="44"/>
      <c r="AC20" s="43"/>
      <c r="AD20" s="43"/>
    </row>
    <row r="21" spans="2:18" ht="15.75">
      <c r="B21" s="43"/>
      <c r="D21" s="43"/>
      <c r="E21" s="53"/>
      <c r="F21" s="65" t="s">
        <v>6</v>
      </c>
      <c r="G21" s="44">
        <f>B19*G20/2</f>
        <v>4.089499664377368</v>
      </c>
      <c r="H21" s="44"/>
      <c r="I21" s="44"/>
      <c r="J21" s="43"/>
      <c r="K21" s="43"/>
      <c r="P21" s="39"/>
      <c r="Q21" s="39"/>
      <c r="R21" s="40"/>
    </row>
    <row r="22" spans="2:18" ht="15.75">
      <c r="B22" s="43"/>
      <c r="D22" s="43"/>
      <c r="F22" s="61"/>
      <c r="M22" s="37"/>
      <c r="N22" s="41"/>
      <c r="O22" s="67"/>
      <c r="P22" s="39"/>
      <c r="Q22" s="39"/>
      <c r="R22" s="40"/>
    </row>
    <row r="23" spans="1:18" ht="15.75">
      <c r="A23" s="80" t="s">
        <v>9</v>
      </c>
      <c r="B23" s="60"/>
      <c r="C23" s="59"/>
      <c r="D23" s="60"/>
      <c r="E23" s="59"/>
      <c r="F23" s="68"/>
      <c r="G23" s="59"/>
      <c r="H23" s="59"/>
      <c r="I23" s="59"/>
      <c r="J23" s="59"/>
      <c r="K23" s="59"/>
      <c r="L23" s="59"/>
      <c r="M23" s="69"/>
      <c r="N23" s="39"/>
      <c r="O23" s="39"/>
      <c r="P23" s="39"/>
      <c r="Q23" s="39"/>
      <c r="R23" s="40"/>
    </row>
    <row r="24" spans="2:19" ht="15.75">
      <c r="B24" s="43"/>
      <c r="D24" s="43"/>
      <c r="F24" s="70" t="s">
        <v>2</v>
      </c>
      <c r="G24" s="44">
        <f>SQRT((G26^2)-(B25^2))</f>
        <v>4.999011535410351</v>
      </c>
      <c r="H24" s="44"/>
      <c r="I24" s="44"/>
      <c r="J24" s="71"/>
      <c r="K24" s="43"/>
      <c r="P24" s="39"/>
      <c r="Q24" s="39"/>
      <c r="R24" s="40"/>
      <c r="S24" s="63"/>
    </row>
    <row r="25" spans="1:18" ht="15.75">
      <c r="A25" s="39" t="s">
        <v>3</v>
      </c>
      <c r="B25" s="83">
        <v>6</v>
      </c>
      <c r="C25" s="39"/>
      <c r="D25" s="71"/>
      <c r="E25" s="39"/>
      <c r="F25" s="70" t="s">
        <v>6</v>
      </c>
      <c r="G25" s="44">
        <f>B25*G24/2</f>
        <v>14.997034606231054</v>
      </c>
      <c r="H25" s="44"/>
      <c r="I25" s="44"/>
      <c r="J25" s="71"/>
      <c r="K25" s="43"/>
      <c r="R25" s="40"/>
    </row>
    <row r="26" spans="1:18" ht="15.75">
      <c r="A26" s="39"/>
      <c r="B26" s="85">
        <v>50</v>
      </c>
      <c r="C26" s="63" t="s">
        <v>0</v>
      </c>
      <c r="D26" s="86">
        <v>12</v>
      </c>
      <c r="E26" s="72" t="s">
        <v>1</v>
      </c>
      <c r="F26" s="73" t="s">
        <v>4</v>
      </c>
      <c r="G26" s="42">
        <f>B25/SIN((D26/60+B26)*PI()/180)</f>
        <v>7.8096169132144855</v>
      </c>
      <c r="H26" s="42"/>
      <c r="I26" s="42"/>
      <c r="J26" s="71"/>
      <c r="K26" s="43"/>
      <c r="P26" s="55"/>
      <c r="R26" s="40"/>
    </row>
    <row r="27" spans="1:18" ht="15.75">
      <c r="A27" s="39"/>
      <c r="B27" s="74"/>
      <c r="C27" s="75"/>
      <c r="D27" s="74"/>
      <c r="E27" s="76"/>
      <c r="F27" s="73"/>
      <c r="G27" s="77">
        <f>89-B26</f>
        <v>39</v>
      </c>
      <c r="H27" s="50" t="s">
        <v>0</v>
      </c>
      <c r="I27" s="77">
        <f>60-D26</f>
        <v>48</v>
      </c>
      <c r="J27" s="50" t="s">
        <v>1</v>
      </c>
      <c r="K27" s="43"/>
      <c r="P27" s="55"/>
      <c r="Q27" s="56"/>
      <c r="R27" s="40"/>
    </row>
    <row r="28" spans="1:17" ht="15.75">
      <c r="A28" s="53"/>
      <c r="B28" s="53"/>
      <c r="C28" s="53"/>
      <c r="D28" s="53"/>
      <c r="E28" s="41"/>
      <c r="F28" s="53"/>
      <c r="Q28" s="56"/>
    </row>
  </sheetData>
  <sheetProtection password="CA9D" sheet="1" objects="1" scenarios="1"/>
  <mergeCells count="13">
    <mergeCell ref="G12:I12"/>
    <mergeCell ref="G11:I11"/>
    <mergeCell ref="G24:I24"/>
    <mergeCell ref="G25:I25"/>
    <mergeCell ref="G26:I26"/>
    <mergeCell ref="G19:I19"/>
    <mergeCell ref="G20:I20"/>
    <mergeCell ref="G21:I21"/>
    <mergeCell ref="Z12:AB12"/>
    <mergeCell ref="Z11:AB11"/>
    <mergeCell ref="Z18:AB18"/>
    <mergeCell ref="Z20:AB20"/>
    <mergeCell ref="Z17:AB17"/>
  </mergeCells>
  <printOptions/>
  <pageMargins left="0.49" right="0.16" top="0.69" bottom="1" header="0.5" footer="0.5"/>
  <pageSetup horizontalDpi="360" verticalDpi="360" orientation="portrait" paperSize="9" r:id="rId25"/>
  <drawing r:id="rId24"/>
  <legacyDrawing r:id="rId23"/>
  <oleObjects>
    <oleObject progId="Equation.3" shapeId="815839" r:id="rId1"/>
    <oleObject progId="Equation.3" shapeId="827971" r:id="rId2"/>
    <oleObject progId="Equation.3" shapeId="834693" r:id="rId3"/>
    <oleObject progId="Equation.3" shapeId="835199" r:id="rId4"/>
    <oleObject progId="Equation.3" shapeId="835604" r:id="rId5"/>
    <oleObject progId="Equation.3" shapeId="835990" r:id="rId6"/>
    <oleObject progId="Equation.3" shapeId="967677" r:id="rId7"/>
    <oleObject progId="Equation.3" shapeId="992414" r:id="rId8"/>
    <oleObject progId="Equation.3" shapeId="1039707" r:id="rId9"/>
    <oleObject progId="Equation.3" shapeId="1040705" r:id="rId10"/>
    <oleObject progId="Equation.3" shapeId="1057195" r:id="rId11"/>
    <oleObject progId="Equation.3" shapeId="1060090" r:id="rId12"/>
    <oleObject progId="Equation.3" shapeId="1063941" r:id="rId13"/>
    <oleObject progId="Equation.3" shapeId="1065062" r:id="rId14"/>
    <oleObject progId="Equation.3" shapeId="1114704" r:id="rId15"/>
    <oleObject progId="Equation.3" shapeId="1115276" r:id="rId16"/>
    <oleObject progId="Equation.3" shapeId="1161356" r:id="rId17"/>
    <oleObject progId="Equation.3" shapeId="1161359" r:id="rId18"/>
    <oleObject progId="Equation.3" shapeId="1380218" r:id="rId19"/>
    <oleObject progId="Equation.3" shapeId="1464250" r:id="rId20"/>
    <oleObject progId="Equation.3" shapeId="27170" r:id="rId21"/>
    <oleObject progId="Equation.3" shapeId="34425" r:id="rId22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X38"/>
  <sheetViews>
    <sheetView showGridLines="0" showRowColHeaders="0" showOutlineSymbols="0" workbookViewId="0" topLeftCell="A22">
      <selection activeCell="A1" sqref="A1"/>
    </sheetView>
  </sheetViews>
  <sheetFormatPr defaultColWidth="9.00390625" defaultRowHeight="15.75"/>
  <cols>
    <col min="1" max="1" width="3.375" style="17" customWidth="1"/>
    <col min="2" max="2" width="5.375" style="15" customWidth="1"/>
    <col min="3" max="3" width="1.00390625" style="16" customWidth="1"/>
    <col min="4" max="4" width="2.625" style="15" customWidth="1"/>
    <col min="5" max="5" width="1.12109375" style="16" customWidth="1"/>
    <col min="6" max="6" width="3.375" style="17" customWidth="1"/>
    <col min="7" max="7" width="3.75390625" style="17" customWidth="1"/>
    <col min="8" max="8" width="4.25390625" style="17" customWidth="1"/>
    <col min="9" max="9" width="1.12109375" style="17" customWidth="1"/>
    <col min="10" max="10" width="2.625" style="17" customWidth="1"/>
    <col min="11" max="11" width="1.12109375" style="17" bestFit="1" customWidth="1"/>
    <col min="12" max="12" width="13.375" style="17" customWidth="1"/>
    <col min="13" max="13" width="3.75390625" style="17" customWidth="1"/>
    <col min="14" max="14" width="5.125" style="15" customWidth="1"/>
    <col min="15" max="15" width="0.875" style="16" customWidth="1"/>
    <col min="16" max="16" width="3.00390625" style="15" customWidth="1"/>
    <col min="17" max="17" width="0.74609375" style="16" customWidth="1"/>
    <col min="18" max="18" width="3.25390625" style="17" customWidth="1"/>
    <col min="19" max="19" width="3.50390625" style="17" customWidth="1"/>
    <col min="20" max="20" width="3.875" style="17" customWidth="1"/>
    <col min="21" max="21" width="1.00390625" style="17" customWidth="1"/>
    <col min="22" max="22" width="3.00390625" style="17" customWidth="1"/>
    <col min="23" max="23" width="0.74609375" style="17" customWidth="1"/>
    <col min="24" max="24" width="3.375" style="17" customWidth="1"/>
    <col min="25" max="16384" width="9.00390625" style="17" customWidth="1"/>
  </cols>
  <sheetData>
    <row r="1" ht="15.75">
      <c r="A1" s="14" t="s">
        <v>57</v>
      </c>
    </row>
    <row r="2" ht="15"/>
    <row r="3" spans="6:15" ht="15.75">
      <c r="F3" s="14"/>
      <c r="L3" s="18"/>
      <c r="N3" s="15" t="s">
        <v>19</v>
      </c>
      <c r="O3" s="19"/>
    </row>
    <row r="4" ht="15"/>
    <row r="5" ht="15"/>
    <row r="6" ht="15"/>
    <row r="7" ht="15">
      <c r="M7" s="20"/>
    </row>
    <row r="8" ht="15"/>
    <row r="9" ht="15"/>
    <row r="10" ht="15.75">
      <c r="H10" s="13"/>
    </row>
    <row r="11" ht="15"/>
    <row r="12" spans="1:17" s="23" customFormat="1" ht="12.75">
      <c r="A12" s="21" t="s">
        <v>16</v>
      </c>
      <c r="B12" s="22"/>
      <c r="C12" s="16"/>
      <c r="D12" s="22"/>
      <c r="E12" s="16"/>
      <c r="M12" s="21" t="s">
        <v>22</v>
      </c>
      <c r="N12" s="22"/>
      <c r="O12" s="16"/>
      <c r="P12" s="22"/>
      <c r="Q12" s="16"/>
    </row>
    <row r="13" spans="1:23" ht="16.5">
      <c r="A13" s="17" t="s">
        <v>20</v>
      </c>
      <c r="B13" s="81">
        <v>24</v>
      </c>
      <c r="G13" s="17" t="s">
        <v>3</v>
      </c>
      <c r="H13" s="24">
        <f>SQRT((B13/2)^2+(B14/2)^2)</f>
        <v>13</v>
      </c>
      <c r="I13" s="24"/>
      <c r="J13" s="24"/>
      <c r="K13" s="24"/>
      <c r="M13" s="17" t="s">
        <v>20</v>
      </c>
      <c r="N13" s="81">
        <v>10</v>
      </c>
      <c r="S13" s="17" t="s">
        <v>21</v>
      </c>
      <c r="T13" s="24">
        <f>2*SQRT((N14)^2-(N13/2)^2)</f>
        <v>24</v>
      </c>
      <c r="U13" s="24"/>
      <c r="V13" s="24"/>
      <c r="W13" s="24"/>
    </row>
    <row r="14" spans="1:23" ht="16.5">
      <c r="A14" s="17" t="s">
        <v>21</v>
      </c>
      <c r="B14" s="81">
        <v>10</v>
      </c>
      <c r="H14" s="25">
        <f>IF(2*(((ASIN((B14/H13)/2)*180/PI())-(INT(ASIN((B14/H13)/2)*180/PI())))*60)&gt;=60,(2*(INT(ASIN((B14/H13)/2)*180/PI()))+1),2*(INT(ASIN((B14/H13)/2)*180/PI())))</f>
        <v>45</v>
      </c>
      <c r="I14" s="95" t="s">
        <v>0</v>
      </c>
      <c r="J14" s="26">
        <f>IF(2*(((ASIN((B14/H13)/2)*180/PI())-(INT(ASIN((B14/H13)/2)*180/PI())))*60)&gt;=60,(2*(((ASIN((B14/H13)/2)*180/PI())-(INT(ASIN((B14/H13)/2)*180/PI())))*60))-60,2*(((ASIN((B14/H13)/2)*180/PI())-(INT(ASIN((B14/H13)/2)*180/PI())))*60))</f>
        <v>14.383793764851163</v>
      </c>
      <c r="K14" s="95" t="s">
        <v>1</v>
      </c>
      <c r="L14" s="27">
        <f>IF(J14&gt;=60,"  I5-60 and G5+1","")</f>
      </c>
      <c r="M14" s="17" t="s">
        <v>3</v>
      </c>
      <c r="N14" s="81">
        <v>13</v>
      </c>
      <c r="T14" s="25">
        <f>IF(2*(((ASIN((T13/N14)/2)*180/PI())-(INT(ASIN((T13/N14)/2)*180/PI())))*60)&gt;=60,(2*(INT(ASIN((T13/N14)/2)*180/PI()))+1),2*(INT(ASIN((T13/N14)/2)*180/PI())))</f>
        <v>134</v>
      </c>
      <c r="U14" s="95" t="s">
        <v>0</v>
      </c>
      <c r="V14" s="26">
        <f>IF(2*(((ASIN((T13/N14)/2)*180/PI())-(INT(ASIN((T13/N14)/2)*180/PI())))*60)&gt;=60,(2*(((ASIN((T13/N14)/2)*180/PI())-(INT(ASIN((T13/N14)/2)*180/PI())))*60))-60,2*(((ASIN((T13/N14)/2)*180/PI())-(INT(ASIN((T13/N14)/2)*180/PI())))*60))</f>
        <v>45.616206235150116</v>
      </c>
      <c r="W14" s="95" t="s">
        <v>1</v>
      </c>
    </row>
    <row r="15" spans="8:23" ht="15">
      <c r="H15" s="25">
        <f>IF(2*(((ASIN((B13/H13)/2)*180/PI())-(INT(ASIN((B13/H13)/2)*180/PI())))*60)&gt;=60,(2*(INT(ASIN((B13/H13)/2)*180/PI()))+1),2*(INT(ASIN((B13/H13)/2)*180/PI())))</f>
        <v>134</v>
      </c>
      <c r="I15" s="95" t="s">
        <v>0</v>
      </c>
      <c r="J15" s="26">
        <f>IF(2*(((ASIN((B13/H13)/2)*180/PI())-(INT(ASIN((B13/H13)/2)*180/PI())))*60)&gt;=60,(2*(((ASIN((B13/H13)/2)*180/PI())-(INT(ASIN((B13/H13)/2)*180/PI())))*60))-60,2*(((ASIN((B13/H13)/2)*180/PI())-(INT(ASIN((B13/H13)/2)*180/PI())))*60))</f>
        <v>45.616206235150116</v>
      </c>
      <c r="K15" s="95" t="s">
        <v>1</v>
      </c>
      <c r="L15" s="27"/>
      <c r="T15" s="25">
        <f>IF(2*(((ASIN((N13/N14)/2)*180/PI())-(INT(ASIN((N13/N14)/2)*180/PI())))*60)&gt;=60,(2*(INT(ASIN((N13/N14)/2)*180/PI()))+1),2*(INT(ASIN((N13/N14)/2)*180/PI())))</f>
        <v>45</v>
      </c>
      <c r="U15" s="95" t="s">
        <v>0</v>
      </c>
      <c r="V15" s="26">
        <f>IF(2*(((ASIN((N13/N14)/2)*180/PI())-(INT(ASIN((N13/N14)/2)*180/PI())))*60)&gt;=60,(2*(((ASIN((N13/N14)/2)*180/PI())-(INT(ASIN((N13/N14)/2)*180/PI())))*60))-60,2*(((ASIN((N13/N14)/2)*180/PI())-(INT(ASIN((N13/N14)/2)*180/PI())))*60))</f>
        <v>14.383793764851163</v>
      </c>
      <c r="W15" s="95" t="s">
        <v>1</v>
      </c>
    </row>
    <row r="16" spans="7:23" ht="15">
      <c r="G16" s="17" t="s">
        <v>14</v>
      </c>
      <c r="H16" s="24">
        <f>4*H13</f>
        <v>52</v>
      </c>
      <c r="I16" s="24"/>
      <c r="J16" s="24"/>
      <c r="K16" s="24"/>
      <c r="S16" s="17" t="s">
        <v>14</v>
      </c>
      <c r="T16" s="24">
        <f>4*N14</f>
        <v>52</v>
      </c>
      <c r="U16" s="24"/>
      <c r="V16" s="24"/>
      <c r="W16" s="24"/>
    </row>
    <row r="17" spans="7:23" ht="15">
      <c r="G17" s="17" t="s">
        <v>6</v>
      </c>
      <c r="H17" s="24">
        <f>B13*B14/2</f>
        <v>120</v>
      </c>
      <c r="I17" s="24"/>
      <c r="J17" s="24"/>
      <c r="K17" s="24"/>
      <c r="S17" s="17" t="s">
        <v>6</v>
      </c>
      <c r="T17" s="24">
        <f>N13*T13/2</f>
        <v>120</v>
      </c>
      <c r="U17" s="24"/>
      <c r="V17" s="24"/>
      <c r="W17" s="24"/>
    </row>
    <row r="18" spans="9:10" ht="15">
      <c r="I18" s="28"/>
      <c r="J18" s="28"/>
    </row>
    <row r="19" spans="1:17" s="23" customFormat="1" ht="12.75">
      <c r="A19" s="21" t="s">
        <v>15</v>
      </c>
      <c r="B19" s="22"/>
      <c r="C19" s="16"/>
      <c r="D19" s="22"/>
      <c r="E19" s="16"/>
      <c r="M19" s="21" t="s">
        <v>17</v>
      </c>
      <c r="N19" s="22"/>
      <c r="O19" s="16"/>
      <c r="P19" s="22"/>
      <c r="Q19" s="16"/>
    </row>
    <row r="20" spans="1:23" ht="16.5">
      <c r="A20" s="17" t="s">
        <v>21</v>
      </c>
      <c r="B20" s="81">
        <v>8</v>
      </c>
      <c r="G20" s="17" t="s">
        <v>3</v>
      </c>
      <c r="H20" s="91">
        <f>(B20/2)/SIN(((D21/2)/60+(B21/2))*PI()/180)</f>
        <v>4.999788549799998</v>
      </c>
      <c r="I20" s="91"/>
      <c r="J20" s="91"/>
      <c r="K20" s="91"/>
      <c r="M20" s="17" t="s">
        <v>21</v>
      </c>
      <c r="N20" s="81">
        <v>8</v>
      </c>
      <c r="S20" s="17" t="s">
        <v>3</v>
      </c>
      <c r="T20" s="91">
        <f>(N20/2)/COS(((P21/2)/60+(N21/2))*PI()/180)</f>
        <v>4.001138185117904</v>
      </c>
      <c r="U20" s="91"/>
      <c r="V20" s="91"/>
      <c r="W20" s="91"/>
    </row>
    <row r="21" spans="2:24" ht="16.5">
      <c r="B21" s="96">
        <v>106</v>
      </c>
      <c r="C21" s="88" t="s">
        <v>0</v>
      </c>
      <c r="D21" s="96">
        <v>16</v>
      </c>
      <c r="E21" s="87" t="s">
        <v>1</v>
      </c>
      <c r="G21" s="17" t="s">
        <v>20</v>
      </c>
      <c r="H21" s="91">
        <f>2*(SQRT(H20^2-(B20/2)^2))</f>
        <v>5.999295139501362</v>
      </c>
      <c r="I21" s="91"/>
      <c r="J21" s="91"/>
      <c r="K21" s="91"/>
      <c r="L21" s="30"/>
      <c r="N21" s="96">
        <v>2</v>
      </c>
      <c r="O21" s="88" t="s">
        <v>0</v>
      </c>
      <c r="P21" s="96">
        <v>44</v>
      </c>
      <c r="Q21" s="87" t="s">
        <v>1</v>
      </c>
      <c r="S21" s="17" t="s">
        <v>20</v>
      </c>
      <c r="T21" s="91">
        <f>2*(SQRT(T20^2-(N20/2)^2))</f>
        <v>0.19085886312767378</v>
      </c>
      <c r="U21" s="91"/>
      <c r="V21" s="91"/>
      <c r="W21" s="91"/>
      <c r="X21" s="30"/>
    </row>
    <row r="22" spans="8:24" ht="15.75">
      <c r="H22" s="92">
        <f>179-B21</f>
        <v>73</v>
      </c>
      <c r="I22" s="95" t="s">
        <v>0</v>
      </c>
      <c r="J22" s="94">
        <f>60-D21</f>
        <v>44</v>
      </c>
      <c r="K22" s="95" t="s">
        <v>1</v>
      </c>
      <c r="L22" s="30"/>
      <c r="T22" s="92">
        <f>179-N21</f>
        <v>177</v>
      </c>
      <c r="U22" s="95" t="s">
        <v>0</v>
      </c>
      <c r="V22" s="94">
        <f>60-P21</f>
        <v>16</v>
      </c>
      <c r="W22" s="95" t="s">
        <v>1</v>
      </c>
      <c r="X22" s="30"/>
    </row>
    <row r="23" spans="7:24" ht="15.75">
      <c r="G23" s="17" t="s">
        <v>14</v>
      </c>
      <c r="H23" s="91">
        <f>H20*4</f>
        <v>19.999154199199992</v>
      </c>
      <c r="I23" s="91"/>
      <c r="J23" s="91"/>
      <c r="K23" s="91"/>
      <c r="L23" s="30"/>
      <c r="S23" s="17" t="s">
        <v>14</v>
      </c>
      <c r="T23" s="91">
        <f>T20*4</f>
        <v>16.004552740471617</v>
      </c>
      <c r="U23" s="91"/>
      <c r="V23" s="91"/>
      <c r="W23" s="91"/>
      <c r="X23" s="30"/>
    </row>
    <row r="24" spans="7:24" ht="15.75">
      <c r="G24" s="17" t="s">
        <v>6</v>
      </c>
      <c r="H24" s="91">
        <f>B20*H21/2</f>
        <v>23.997180558005446</v>
      </c>
      <c r="I24" s="91"/>
      <c r="J24" s="91"/>
      <c r="K24" s="91"/>
      <c r="L24" s="30"/>
      <c r="S24" s="17" t="s">
        <v>6</v>
      </c>
      <c r="T24" s="91">
        <f>N20*T21/2</f>
        <v>0.7634354525106951</v>
      </c>
      <c r="U24" s="91"/>
      <c r="V24" s="91"/>
      <c r="W24" s="91"/>
      <c r="X24" s="30"/>
    </row>
    <row r="26" spans="1:17" s="23" customFormat="1" ht="12.75">
      <c r="A26" s="21" t="s">
        <v>18</v>
      </c>
      <c r="B26" s="22"/>
      <c r="C26" s="16"/>
      <c r="D26" s="22"/>
      <c r="E26" s="16"/>
      <c r="M26" s="21" t="s">
        <v>32</v>
      </c>
      <c r="N26" s="22"/>
      <c r="O26" s="16"/>
      <c r="P26" s="22"/>
      <c r="Q26" s="16"/>
    </row>
    <row r="27" spans="1:23" ht="16.5">
      <c r="A27" s="31" t="s">
        <v>3</v>
      </c>
      <c r="B27" s="81">
        <v>5</v>
      </c>
      <c r="G27" s="17" t="s">
        <v>21</v>
      </c>
      <c r="H27" s="91">
        <f>2*B27*SIN(((J29/2)/60+(H29/2))*PI()/180)</f>
        <v>8.00033833462819</v>
      </c>
      <c r="I27" s="91"/>
      <c r="J27" s="91"/>
      <c r="K27" s="91"/>
      <c r="M27" s="31" t="s">
        <v>3</v>
      </c>
      <c r="N27" s="81">
        <v>5</v>
      </c>
      <c r="S27" s="17" t="s">
        <v>21</v>
      </c>
      <c r="T27" s="91">
        <f>2*N27*SIN(((V29/2)/60+(T29/2))*PI()/180)</f>
        <v>5.999548860662662</v>
      </c>
      <c r="U27" s="91"/>
      <c r="V27" s="91"/>
      <c r="W27" s="91"/>
    </row>
    <row r="28" spans="2:23" ht="16.5">
      <c r="B28" s="96">
        <v>73</v>
      </c>
      <c r="C28" s="88" t="s">
        <v>0</v>
      </c>
      <c r="D28" s="96">
        <v>44</v>
      </c>
      <c r="E28" s="87" t="s">
        <v>1</v>
      </c>
      <c r="F28" s="90"/>
      <c r="G28" s="17" t="s">
        <v>20</v>
      </c>
      <c r="H28" s="91">
        <f>2*B27*COS(((J29/2)/60+(H29/2))*PI()/180)</f>
        <v>5.999548860662662</v>
      </c>
      <c r="I28" s="91"/>
      <c r="J28" s="91"/>
      <c r="K28" s="91"/>
      <c r="L28" s="30"/>
      <c r="N28" s="96">
        <v>106</v>
      </c>
      <c r="O28" s="88" t="s">
        <v>0</v>
      </c>
      <c r="P28" s="96">
        <v>16</v>
      </c>
      <c r="Q28" s="87" t="s">
        <v>1</v>
      </c>
      <c r="S28" s="17" t="s">
        <v>20</v>
      </c>
      <c r="T28" s="91">
        <f>2*N27*COS(((V29/2)/60+(T29/2))*PI()/180)</f>
        <v>8.00033833462819</v>
      </c>
      <c r="U28" s="91"/>
      <c r="V28" s="91"/>
      <c r="W28" s="91"/>
    </row>
    <row r="29" spans="8:23" ht="15.75">
      <c r="H29" s="92">
        <f>179-B28</f>
        <v>106</v>
      </c>
      <c r="I29" s="95" t="s">
        <v>0</v>
      </c>
      <c r="J29" s="94">
        <f>60-D28</f>
        <v>16</v>
      </c>
      <c r="K29" s="95" t="s">
        <v>1</v>
      </c>
      <c r="L29" s="30"/>
      <c r="T29" s="92">
        <f>179-N28</f>
        <v>73</v>
      </c>
      <c r="U29" s="95" t="s">
        <v>0</v>
      </c>
      <c r="V29" s="94">
        <f>60-P28</f>
        <v>44</v>
      </c>
      <c r="W29" s="95" t="s">
        <v>1</v>
      </c>
    </row>
    <row r="30" spans="7:23" ht="15.75">
      <c r="G30" s="17" t="s">
        <v>14</v>
      </c>
      <c r="H30" s="91">
        <f>B27*4</f>
        <v>20</v>
      </c>
      <c r="I30" s="91"/>
      <c r="J30" s="91"/>
      <c r="K30" s="91"/>
      <c r="L30" s="30"/>
      <c r="S30" s="17" t="s">
        <v>14</v>
      </c>
      <c r="T30" s="91">
        <f>N27*4</f>
        <v>20</v>
      </c>
      <c r="U30" s="91"/>
      <c r="V30" s="91"/>
      <c r="W30" s="91"/>
    </row>
    <row r="31" spans="7:23" ht="15.75">
      <c r="G31" s="17" t="s">
        <v>6</v>
      </c>
      <c r="H31" s="91">
        <f>H27*H28/2</f>
        <v>23.999210370217185</v>
      </c>
      <c r="I31" s="91"/>
      <c r="J31" s="91"/>
      <c r="K31" s="91"/>
      <c r="L31" s="30"/>
      <c r="S31" s="17" t="s">
        <v>6</v>
      </c>
      <c r="T31" s="91">
        <f>T27*T28/2</f>
        <v>23.999210370217185</v>
      </c>
      <c r="U31" s="91"/>
      <c r="V31" s="91"/>
      <c r="W31" s="91"/>
    </row>
    <row r="33" spans="1:17" s="23" customFormat="1" ht="12.75">
      <c r="A33" s="21" t="s">
        <v>33</v>
      </c>
      <c r="B33" s="22"/>
      <c r="C33" s="16"/>
      <c r="D33" s="22"/>
      <c r="E33" s="16"/>
      <c r="M33" s="21" t="s">
        <v>34</v>
      </c>
      <c r="N33" s="22"/>
      <c r="O33" s="16"/>
      <c r="P33" s="22"/>
      <c r="Q33" s="16"/>
    </row>
    <row r="34" spans="1:23" ht="16.5">
      <c r="A34" s="17" t="s">
        <v>20</v>
      </c>
      <c r="B34" s="81">
        <v>6</v>
      </c>
      <c r="G34" s="17" t="s">
        <v>3</v>
      </c>
      <c r="H34" s="91">
        <f>(B34/2)/COS(((D35/2)/60+(B35/2))*PI()/180)</f>
        <v>5.000375977717504</v>
      </c>
      <c r="I34" s="91"/>
      <c r="J34" s="91"/>
      <c r="K34" s="91"/>
      <c r="M34" s="17" t="s">
        <v>20</v>
      </c>
      <c r="N34" s="81">
        <v>6</v>
      </c>
      <c r="S34" s="17" t="s">
        <v>3</v>
      </c>
      <c r="T34" s="91">
        <f>(N34/2)/SIN(((P35/2)/60+(N35/2))*PI()/180)</f>
        <v>5.000375977717504</v>
      </c>
      <c r="U34" s="91"/>
      <c r="V34" s="91"/>
      <c r="W34" s="91"/>
    </row>
    <row r="35" spans="2:24" ht="16.5">
      <c r="B35" s="96">
        <v>106</v>
      </c>
      <c r="C35" s="89" t="s">
        <v>0</v>
      </c>
      <c r="D35" s="96">
        <v>16</v>
      </c>
      <c r="E35" s="29" t="s">
        <v>1</v>
      </c>
      <c r="G35" s="17" t="s">
        <v>21</v>
      </c>
      <c r="H35" s="91">
        <f>2*(SQRT(H34^2-(B34/2)^2))</f>
        <v>8.000939924417452</v>
      </c>
      <c r="I35" s="91"/>
      <c r="J35" s="91"/>
      <c r="K35" s="91"/>
      <c r="L35" s="30"/>
      <c r="N35" s="96">
        <v>73</v>
      </c>
      <c r="O35" s="89" t="s">
        <v>0</v>
      </c>
      <c r="P35" s="96">
        <v>44</v>
      </c>
      <c r="Q35" s="29" t="s">
        <v>1</v>
      </c>
      <c r="S35" s="17" t="s">
        <v>21</v>
      </c>
      <c r="T35" s="91">
        <f>2*(SQRT(T34^2-(N34/2)^2))</f>
        <v>8.000939924417452</v>
      </c>
      <c r="U35" s="91"/>
      <c r="V35" s="91"/>
      <c r="W35" s="91"/>
      <c r="X35" s="30"/>
    </row>
    <row r="36" spans="8:24" ht="15.75">
      <c r="H36" s="92">
        <f>179-B35</f>
        <v>73</v>
      </c>
      <c r="I36" s="93" t="s">
        <v>0</v>
      </c>
      <c r="J36" s="94">
        <f>60-D35</f>
        <v>44</v>
      </c>
      <c r="K36" s="93" t="s">
        <v>1</v>
      </c>
      <c r="L36" s="30"/>
      <c r="T36" s="92">
        <f>179-N35</f>
        <v>106</v>
      </c>
      <c r="U36" s="93" t="s">
        <v>0</v>
      </c>
      <c r="V36" s="94">
        <f>60-P35</f>
        <v>16</v>
      </c>
      <c r="W36" s="93" t="s">
        <v>1</v>
      </c>
      <c r="X36" s="30"/>
    </row>
    <row r="37" spans="7:24" ht="15.75">
      <c r="G37" s="17" t="s">
        <v>14</v>
      </c>
      <c r="H37" s="91">
        <f>H34*4</f>
        <v>20.001503910870017</v>
      </c>
      <c r="I37" s="91"/>
      <c r="J37" s="91"/>
      <c r="K37" s="91"/>
      <c r="L37" s="30"/>
      <c r="S37" s="17" t="s">
        <v>14</v>
      </c>
      <c r="T37" s="91">
        <f>T34*4</f>
        <v>20.001503910870017</v>
      </c>
      <c r="U37" s="91"/>
      <c r="V37" s="91"/>
      <c r="W37" s="91"/>
      <c r="X37" s="30"/>
    </row>
    <row r="38" spans="7:24" ht="15.75">
      <c r="G38" s="17" t="s">
        <v>6</v>
      </c>
      <c r="H38" s="91">
        <f>B34*H35/2</f>
        <v>24.002819773252355</v>
      </c>
      <c r="I38" s="91"/>
      <c r="J38" s="91"/>
      <c r="K38" s="91"/>
      <c r="L38" s="30"/>
      <c r="S38" s="17" t="s">
        <v>6</v>
      </c>
      <c r="T38" s="91">
        <f>N34*T35/2</f>
        <v>24.002819773252355</v>
      </c>
      <c r="U38" s="91"/>
      <c r="V38" s="91"/>
      <c r="W38" s="91"/>
      <c r="X38" s="30"/>
    </row>
    <row r="40" ht="15"/>
  </sheetData>
  <sheetProtection password="CA9D" sheet="1" objects="1" scenarios="1"/>
  <mergeCells count="30">
    <mergeCell ref="T30:W30"/>
    <mergeCell ref="T31:W31"/>
    <mergeCell ref="H30:K30"/>
    <mergeCell ref="H31:K31"/>
    <mergeCell ref="H27:K27"/>
    <mergeCell ref="H28:K28"/>
    <mergeCell ref="T23:W23"/>
    <mergeCell ref="T24:W24"/>
    <mergeCell ref="T27:W27"/>
    <mergeCell ref="T28:W28"/>
    <mergeCell ref="H23:K23"/>
    <mergeCell ref="H24:K24"/>
    <mergeCell ref="H16:K16"/>
    <mergeCell ref="H13:K13"/>
    <mergeCell ref="T20:W20"/>
    <mergeCell ref="T21:W21"/>
    <mergeCell ref="T17:W17"/>
    <mergeCell ref="T16:W16"/>
    <mergeCell ref="H20:K20"/>
    <mergeCell ref="H21:K21"/>
    <mergeCell ref="T13:W13"/>
    <mergeCell ref="H17:K17"/>
    <mergeCell ref="H34:K34"/>
    <mergeCell ref="T34:W34"/>
    <mergeCell ref="H35:K35"/>
    <mergeCell ref="T35:W35"/>
    <mergeCell ref="H37:K37"/>
    <mergeCell ref="T37:W37"/>
    <mergeCell ref="H38:K38"/>
    <mergeCell ref="T38:W38"/>
  </mergeCells>
  <printOptions/>
  <pageMargins left="0.46" right="0.23" top="1" bottom="1" header="0.5" footer="0.5"/>
  <pageSetup horizontalDpi="360" verticalDpi="360" orientation="portrait" paperSize="9" r:id="rId25"/>
  <drawing r:id="rId24"/>
  <legacyDrawing r:id="rId23"/>
  <oleObjects>
    <oleObject progId="Equation.3" shapeId="277020" r:id="rId1"/>
    <oleObject progId="Equation.3" shapeId="328859" r:id="rId2"/>
    <oleObject progId="Equation.3" shapeId="346639" r:id="rId3"/>
    <oleObject progId="Equation.3" shapeId="347547" r:id="rId4"/>
    <oleObject progId="Equation.3" shapeId="483391" r:id="rId5"/>
    <oleObject progId="Equation.3" shapeId="483393" r:id="rId6"/>
    <oleObject progId="Equation.3" shapeId="563141" r:id="rId7"/>
    <oleObject progId="Equation.3" shapeId="572169" r:id="rId8"/>
    <oleObject progId="Equation.3" shapeId="667380" r:id="rId9"/>
    <oleObject progId="Equation.3" shapeId="667381" r:id="rId10"/>
    <oleObject progId="Equation.3" shapeId="699683" r:id="rId11"/>
    <oleObject progId="Equation.3" shapeId="699684" r:id="rId12"/>
    <oleObject progId="Equation.3" shapeId="758415" r:id="rId13"/>
    <oleObject progId="Equation.3" shapeId="758416" r:id="rId14"/>
    <oleObject progId="Equation.3" shapeId="799462" r:id="rId15"/>
    <oleObject progId="Equation.3" shapeId="805531" r:id="rId16"/>
    <oleObject progId="Equation.3" shapeId="856563" r:id="rId17"/>
    <oleObject progId="Equation.3" shapeId="875252" r:id="rId18"/>
    <oleObject progId="Equation.3" shapeId="883606" r:id="rId19"/>
    <oleObject progId="Equation.3" shapeId="883608" r:id="rId20"/>
    <oleObject progId="Equation.3" shapeId="883609" r:id="rId21"/>
    <oleObject progId="Equation.3" shapeId="883610" r:id="rId2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Eve Sinikas</dc:creator>
  <cp:keywords/>
  <dc:description/>
  <cp:lastModifiedBy>Eve Sinikas</cp:lastModifiedBy>
  <cp:lastPrinted>2000-10-09T18:09:20Z</cp:lastPrinted>
  <dcterms:created xsi:type="dcterms:W3CDTF">2000-03-19T08:44:36Z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